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510" windowHeight="5670" activeTab="0"/>
  </bookViews>
  <sheets>
    <sheet name="GF" sheetId="1" r:id="rId1"/>
    <sheet name="WF" sheetId="2" r:id="rId2"/>
    <sheet name="Taxes" sheetId="3" r:id="rId3"/>
  </sheets>
  <definedNames>
    <definedName name="_xlnm.Print_Area" localSheetId="1">'WF'!$A$1:$F$104</definedName>
  </definedNames>
  <calcPr fullCalcOnLoad="1"/>
</workbook>
</file>

<file path=xl/sharedStrings.xml><?xml version="1.0" encoding="utf-8"?>
<sst xmlns="http://schemas.openxmlformats.org/spreadsheetml/2006/main" count="418" uniqueCount="325">
  <si>
    <t xml:space="preserve">  OPERATING REVENUES</t>
  </si>
  <si>
    <t>014007</t>
  </si>
  <si>
    <t>AD VALOREM TAXES</t>
  </si>
  <si>
    <t>014014</t>
  </si>
  <si>
    <t>DELINQUENT AD VALOREM TAXES</t>
  </si>
  <si>
    <t>014021</t>
  </si>
  <si>
    <t>PENALTIES AND INTEREST</t>
  </si>
  <si>
    <t>014028</t>
  </si>
  <si>
    <t>FRANCHISE FEES</t>
  </si>
  <si>
    <t>014035</t>
  </si>
  <si>
    <t>LICENSES &amp; PERMITS</t>
  </si>
  <si>
    <t>014049</t>
  </si>
  <si>
    <t>MUNICIPAL COURT FEES</t>
  </si>
  <si>
    <t>014056</t>
  </si>
  <si>
    <t>COURT TECHNOLOGY FEES</t>
  </si>
  <si>
    <t>014070</t>
  </si>
  <si>
    <t>MISCELLANEOUS</t>
  </si>
  <si>
    <t>014077</t>
  </si>
  <si>
    <t>LEASES AND RENTS</t>
  </si>
  <si>
    <t>014084</t>
  </si>
  <si>
    <t>SANITATION CHARGES</t>
  </si>
  <si>
    <t>014091</t>
  </si>
  <si>
    <t>014105</t>
  </si>
  <si>
    <t>SALES TAX INCOME</t>
  </si>
  <si>
    <t>014112</t>
  </si>
  <si>
    <t>SALES TAX (AD VALOREM)</t>
  </si>
  <si>
    <t>014119</t>
  </si>
  <si>
    <t>MOSQUITO SPRAYING</t>
  </si>
  <si>
    <t>014133</t>
  </si>
  <si>
    <t>INTEREST INCOME</t>
  </si>
  <si>
    <t>014140</t>
  </si>
  <si>
    <t>SALE OF PROPERTY</t>
  </si>
  <si>
    <t xml:space="preserve">  CITY PARKS</t>
  </si>
  <si>
    <t>UTILITIES</t>
  </si>
  <si>
    <t>015014</t>
  </si>
  <si>
    <t>CITY PARK MAINTENANCE</t>
  </si>
  <si>
    <t xml:space="preserve">  JUDICIAL</t>
  </si>
  <si>
    <t>015056</t>
  </si>
  <si>
    <t>JUDICIAL EXPENSES</t>
  </si>
  <si>
    <t>015063</t>
  </si>
  <si>
    <t xml:space="preserve">  NONDEPARTMENTAL</t>
  </si>
  <si>
    <t>015105</t>
  </si>
  <si>
    <t>015112</t>
  </si>
  <si>
    <t>LEGAL PUBLICATIONS</t>
  </si>
  <si>
    <t>015119</t>
  </si>
  <si>
    <t>LEGAL</t>
  </si>
  <si>
    <t>015126</t>
  </si>
  <si>
    <t>ACCOUNTING</t>
  </si>
  <si>
    <t>JANITORIAL SUPPLIES</t>
  </si>
  <si>
    <t>015147</t>
  </si>
  <si>
    <t>TELEPHONES</t>
  </si>
  <si>
    <t>015151</t>
  </si>
  <si>
    <t>015154</t>
  </si>
  <si>
    <t>GENERAL INSURANCE/SAFETY</t>
  </si>
  <si>
    <t>SUPPLIES</t>
  </si>
  <si>
    <t>EQUIPMENT MAINTENANCE</t>
  </si>
  <si>
    <t>015189</t>
  </si>
  <si>
    <t>BUILDING &amp; GROUNDS</t>
  </si>
  <si>
    <t>015196</t>
  </si>
  <si>
    <t xml:space="preserve">  LEGISLATIVE</t>
  </si>
  <si>
    <t>015266</t>
  </si>
  <si>
    <t>015273</t>
  </si>
  <si>
    <t>TRAVEL</t>
  </si>
  <si>
    <t xml:space="preserve">  ADMINISTRATION</t>
  </si>
  <si>
    <t>015301</t>
  </si>
  <si>
    <t>ADMINISTRATIVE AUTO ALLOWANCE</t>
  </si>
  <si>
    <t>015315</t>
  </si>
  <si>
    <t>015329</t>
  </si>
  <si>
    <t>OFFICE SUPPLIES</t>
  </si>
  <si>
    <t>015336</t>
  </si>
  <si>
    <t>PRINTING</t>
  </si>
  <si>
    <t>015343</t>
  </si>
  <si>
    <t>POSTAGE</t>
  </si>
  <si>
    <t>015350</t>
  </si>
  <si>
    <t>ELECTION</t>
  </si>
  <si>
    <t>015385</t>
  </si>
  <si>
    <t>CIVIL DEFENSE</t>
  </si>
  <si>
    <t xml:space="preserve">  SANITATION</t>
  </si>
  <si>
    <t>015434</t>
  </si>
  <si>
    <t>015448</t>
  </si>
  <si>
    <t>015462</t>
  </si>
  <si>
    <t>015469</t>
  </si>
  <si>
    <t>015476</t>
  </si>
  <si>
    <t>015483</t>
  </si>
  <si>
    <t xml:space="preserve">  STREETS</t>
  </si>
  <si>
    <t>015525</t>
  </si>
  <si>
    <t>015532</t>
  </si>
  <si>
    <t>ENGINEERING FEES</t>
  </si>
  <si>
    <t>015546</t>
  </si>
  <si>
    <t>UTILITIES - STREET LIGHTING</t>
  </si>
  <si>
    <t>015553</t>
  </si>
  <si>
    <t>015567</t>
  </si>
  <si>
    <t>015574</t>
  </si>
  <si>
    <t>VEHICLE MAINTENANCE</t>
  </si>
  <si>
    <t>015581</t>
  </si>
  <si>
    <t>015595</t>
  </si>
  <si>
    <t xml:space="preserve">  FIRE</t>
  </si>
  <si>
    <t>015651</t>
  </si>
  <si>
    <t>015672</t>
  </si>
  <si>
    <t xml:space="preserve">  POLICE</t>
  </si>
  <si>
    <t>015728</t>
  </si>
  <si>
    <t>UNIFORMS</t>
  </si>
  <si>
    <t>015735</t>
  </si>
  <si>
    <t>015742</t>
  </si>
  <si>
    <t>015749</t>
  </si>
  <si>
    <t>015791</t>
  </si>
  <si>
    <t>015812</t>
  </si>
  <si>
    <t>015819</t>
  </si>
  <si>
    <t xml:space="preserve">  LIBRARY</t>
  </si>
  <si>
    <t>015868</t>
  </si>
  <si>
    <t>LIBRARY SERVICES</t>
  </si>
  <si>
    <t>015872</t>
  </si>
  <si>
    <t>SOFTWARE SUPPORT</t>
  </si>
  <si>
    <t xml:space="preserve">  PAYROLL</t>
  </si>
  <si>
    <t>017007</t>
  </si>
  <si>
    <t>JUDICIAL SALARY</t>
  </si>
  <si>
    <t>017014</t>
  </si>
  <si>
    <t>CUSTODIAL SALARY (PT)</t>
  </si>
  <si>
    <t>017021</t>
  </si>
  <si>
    <t>ADMINISTRATIVE SALARIES</t>
  </si>
  <si>
    <t>017035</t>
  </si>
  <si>
    <t>FIRE SALARIES</t>
  </si>
  <si>
    <t>017042</t>
  </si>
  <si>
    <t>POLICE SALARIES</t>
  </si>
  <si>
    <t>017049</t>
  </si>
  <si>
    <t>TML - ADMIN. DEPARTMENT</t>
  </si>
  <si>
    <t>017056</t>
  </si>
  <si>
    <t>017063</t>
  </si>
  <si>
    <t>TML - POLICE DEPARTMENT</t>
  </si>
  <si>
    <t>017105</t>
  </si>
  <si>
    <t>TMRS - ADMIN. DEPARTMENT</t>
  </si>
  <si>
    <t>017112</t>
  </si>
  <si>
    <t>017119</t>
  </si>
  <si>
    <t>TMRS - POLICE DEPARTMENT</t>
  </si>
  <si>
    <t>017600</t>
  </si>
  <si>
    <t>PAYROLL TAX EXPENSE (FICA)</t>
  </si>
  <si>
    <t xml:space="preserve">  REVENUES</t>
  </si>
  <si>
    <t>024014</t>
  </si>
  <si>
    <t>024021</t>
  </si>
  <si>
    <t>RECONNECTION FEES</t>
  </si>
  <si>
    <t>024028</t>
  </si>
  <si>
    <t>RETURNED CHECK / LATE FEES</t>
  </si>
  <si>
    <t>024035</t>
  </si>
  <si>
    <t>LEASE INCOME</t>
  </si>
  <si>
    <t>024042</t>
  </si>
  <si>
    <t>CRP CROP INCOME</t>
  </si>
  <si>
    <t>024056</t>
  </si>
  <si>
    <t>METERED WATER SALES</t>
  </si>
  <si>
    <t>024063</t>
  </si>
  <si>
    <t>SEWER SERVICE SALES</t>
  </si>
  <si>
    <t>024070</t>
  </si>
  <si>
    <t>024084</t>
  </si>
  <si>
    <t>025007</t>
  </si>
  <si>
    <t>025021</t>
  </si>
  <si>
    <t>025035</t>
  </si>
  <si>
    <t>025049</t>
  </si>
  <si>
    <t>025067</t>
  </si>
  <si>
    <t>025069</t>
  </si>
  <si>
    <t>025154</t>
  </si>
  <si>
    <t>025168</t>
  </si>
  <si>
    <t>025182</t>
  </si>
  <si>
    <t>025189</t>
  </si>
  <si>
    <t>025196</t>
  </si>
  <si>
    <t>025238</t>
  </si>
  <si>
    <t>025252</t>
  </si>
  <si>
    <t>025259</t>
  </si>
  <si>
    <t xml:space="preserve">  WATER / SEWER MAINTENANCE</t>
  </si>
  <si>
    <t>025462</t>
  </si>
  <si>
    <t>025476</t>
  </si>
  <si>
    <t>025483</t>
  </si>
  <si>
    <t>025490</t>
  </si>
  <si>
    <t>025525</t>
  </si>
  <si>
    <t>025539</t>
  </si>
  <si>
    <t>STATE FEES &amp; PERMITS</t>
  </si>
  <si>
    <t>025546</t>
  </si>
  <si>
    <t>025567</t>
  </si>
  <si>
    <t>025574</t>
  </si>
  <si>
    <t>025581</t>
  </si>
  <si>
    <t>025595</t>
  </si>
  <si>
    <t>025602</t>
  </si>
  <si>
    <t>WATER/SEWER TREATMENT</t>
  </si>
  <si>
    <t>025609</t>
  </si>
  <si>
    <t>UTILITY MAINTENANCE</t>
  </si>
  <si>
    <t>027007</t>
  </si>
  <si>
    <t>027014</t>
  </si>
  <si>
    <t>MAINTENANCE SALARIES</t>
  </si>
  <si>
    <t>027021</t>
  </si>
  <si>
    <t>027056</t>
  </si>
  <si>
    <t>TML - MAINTENANCE DEPARTMENT</t>
  </si>
  <si>
    <t>027077</t>
  </si>
  <si>
    <t>027084</t>
  </si>
  <si>
    <t>TMRS - MAINTENANCE DEPARTMENT</t>
  </si>
  <si>
    <t>027600</t>
  </si>
  <si>
    <t>TOTAL REVENUE - ALL SOURCES</t>
  </si>
  <si>
    <t>NET SURPLUS (DEFICIT)</t>
  </si>
  <si>
    <t>TOTAL REVENUES</t>
  </si>
  <si>
    <t>TOTAL</t>
  </si>
  <si>
    <t>TOTAL EXPENSE</t>
  </si>
  <si>
    <t>TOTAL OPERATING EXPENSE</t>
  </si>
  <si>
    <t>LIBRARY SALARIES</t>
  </si>
  <si>
    <t>015608</t>
  </si>
  <si>
    <t>017022</t>
  </si>
  <si>
    <t>014127</t>
  </si>
  <si>
    <t>017029</t>
  </si>
  <si>
    <t>HR EXPENSES</t>
  </si>
  <si>
    <t>017133</t>
  </si>
  <si>
    <t>SUPPLIES &amp; EQUIPMENT</t>
  </si>
  <si>
    <t>DUES, REGISTRATIONS &amp; MEETINGS</t>
  </si>
  <si>
    <t>DUES, REGISTRATIONS &amp; TRAINING</t>
  </si>
  <si>
    <t>VECTOR CONTROL (MOSQUITO)</t>
  </si>
  <si>
    <t>APPRAISAL DIST. EXPENSE</t>
  </si>
  <si>
    <t>SEALCOAT PROJECT</t>
  </si>
  <si>
    <t>SOFTWARE / IT</t>
  </si>
  <si>
    <t>LEGAL/PUBLICATIONS</t>
  </si>
  <si>
    <t>015013</t>
  </si>
  <si>
    <t>CONTRACTED MAINTENANCE</t>
  </si>
  <si>
    <t>Total</t>
  </si>
  <si>
    <t>COURT SECURITY FEE</t>
  </si>
  <si>
    <t>CODIFICATION</t>
  </si>
  <si>
    <t>014057</t>
  </si>
  <si>
    <t>015113</t>
  </si>
  <si>
    <t>Lubbock</t>
  </si>
  <si>
    <t>Hale</t>
  </si>
  <si>
    <t>Total Net Taxable Value</t>
  </si>
  <si>
    <t>Total Value of Protested Property</t>
  </si>
  <si>
    <t>+</t>
  </si>
  <si>
    <t>-</t>
  </si>
  <si>
    <t>Adjusted Tax Value</t>
  </si>
  <si>
    <t>x</t>
  </si>
  <si>
    <t>Projected tax rate</t>
  </si>
  <si>
    <t>=</t>
  </si>
  <si>
    <t>Total Levy</t>
  </si>
  <si>
    <t>Projected Levy without over 65/Disabled ceiling</t>
  </si>
  <si>
    <t>Total Levy to be collected over 65/Disabled</t>
  </si>
  <si>
    <t>Anticipated Collection Rate (percentage)</t>
  </si>
  <si>
    <t>Anticipated Levy Amount</t>
  </si>
  <si>
    <t>Proposed Tax Rate</t>
  </si>
  <si>
    <t>Budgeted Tax Levy</t>
  </si>
  <si>
    <t>Total Tax Value, over 65 and Disabled</t>
  </si>
  <si>
    <t>STREET SIGN REPAIRS</t>
  </si>
  <si>
    <t>CODE ENFORCEMENT</t>
  </si>
  <si>
    <t>ANIMAL CONTROL</t>
  </si>
  <si>
    <t>Transfer Adjustments</t>
  </si>
  <si>
    <t>BACKHOE LEASE PAYMENT</t>
  </si>
  <si>
    <t>015203</t>
  </si>
  <si>
    <t>015210</t>
  </si>
  <si>
    <t>FIRE DEPARTMENT FUND</t>
  </si>
  <si>
    <t>015616</t>
  </si>
  <si>
    <t>025623</t>
  </si>
  <si>
    <t>LEADS ONLINE</t>
  </si>
  <si>
    <t>POST OFFICE MAINT</t>
  </si>
  <si>
    <t>CLINIC MAINT</t>
  </si>
  <si>
    <t>CITY HALL MAINT</t>
  </si>
  <si>
    <t>SENIOR CITIZENS MAINT</t>
  </si>
  <si>
    <t>015195</t>
  </si>
  <si>
    <t>INTERFUND TRANSFER</t>
  </si>
  <si>
    <t>015757</t>
  </si>
  <si>
    <t>TMRS - LIBRARY</t>
  </si>
  <si>
    <t>017106</t>
  </si>
  <si>
    <t>015497</t>
  </si>
  <si>
    <t>015501</t>
  </si>
  <si>
    <t>015435</t>
  </si>
  <si>
    <t>CONTRACTED FUEL ADJUSTMENT FEES</t>
  </si>
  <si>
    <t>GRANT PROJECT REVENUE</t>
  </si>
  <si>
    <t xml:space="preserve">Certified Totals </t>
  </si>
  <si>
    <t>015452</t>
  </si>
  <si>
    <t>VEHICLE REG. SUPPLIES</t>
  </si>
  <si>
    <t>015182</t>
  </si>
  <si>
    <t>ENVIRONMENTAL HEALTH INSP.</t>
  </si>
  <si>
    <t>ANIMAL CONTROL FEES</t>
  </si>
  <si>
    <t>014037</t>
  </si>
  <si>
    <t>RECYCLING</t>
  </si>
  <si>
    <t>POTHOLE REPAIR</t>
  </si>
  <si>
    <t>014094</t>
  </si>
  <si>
    <t>015207</t>
  </si>
  <si>
    <t>HVAC CONTRACT MAINT.</t>
  </si>
  <si>
    <t xml:space="preserve">BOND INTEREST &amp; SERVICE </t>
  </si>
  <si>
    <t>025063</t>
  </si>
  <si>
    <t>LEASE PROPERTY EXPENSE</t>
  </si>
  <si>
    <t>015211</t>
  </si>
  <si>
    <t>015602</t>
  </si>
  <si>
    <t xml:space="preserve">STREET BASE MATERIAL </t>
  </si>
  <si>
    <t>VEHICLE FUEL</t>
  </si>
  <si>
    <t>FUEL - GASOLINE</t>
  </si>
  <si>
    <t>FUEL - DIESEL</t>
  </si>
  <si>
    <t>TAP FEES &amp; PERMITS</t>
  </si>
  <si>
    <t>014004</t>
  </si>
  <si>
    <t>DISCOUNT CURRENT TAXES</t>
  </si>
  <si>
    <t>015554</t>
  </si>
  <si>
    <t>025547</t>
  </si>
  <si>
    <t>SANITATION FEES (HALE COUNTY)</t>
  </si>
  <si>
    <t>014398</t>
  </si>
  <si>
    <t>CONTRACT ALLEY SERVICE</t>
  </si>
  <si>
    <t>TRANSFER STATION DISPOSAL</t>
  </si>
  <si>
    <t>025137</t>
  </si>
  <si>
    <t>ACH/CC EXPENSE</t>
  </si>
  <si>
    <t>025231</t>
  </si>
  <si>
    <t>BAD DEBT /  RETURNED CHECKS</t>
  </si>
  <si>
    <t>025065</t>
  </si>
  <si>
    <t>025245</t>
  </si>
  <si>
    <t>LEASES PAYABLE - BNSF</t>
  </si>
  <si>
    <t>015560</t>
  </si>
  <si>
    <t>HPWD PROJECT - WELL</t>
  </si>
  <si>
    <t>PLAINVIEW RECYCLE PROG.</t>
  </si>
  <si>
    <t>025624</t>
  </si>
  <si>
    <t>EMS MAINT</t>
  </si>
  <si>
    <t>UMC-EMS CONTRACT</t>
  </si>
  <si>
    <t>FY 16-17</t>
  </si>
  <si>
    <t>015209</t>
  </si>
  <si>
    <t>015197</t>
  </si>
  <si>
    <t>EQUIPMENT LEASES/MAINT</t>
  </si>
  <si>
    <t>024007</t>
  </si>
  <si>
    <t>ACH/CC FEES</t>
  </si>
  <si>
    <t>025175</t>
  </si>
  <si>
    <t>015503</t>
  </si>
  <si>
    <t>015539</t>
  </si>
  <si>
    <t>SPS SALARIES</t>
  </si>
  <si>
    <t>TML - SPS DEPARTMENT</t>
  </si>
  <si>
    <t>TMRS - SPS DEPARTMENT</t>
  </si>
  <si>
    <t>025610</t>
  </si>
  <si>
    <t>VEHICLE REPLACEMENT</t>
  </si>
  <si>
    <t>WATER SOURCE DEVELOPMENT RESERVE</t>
  </si>
  <si>
    <t>CRIMINAL JUSTICE GRANT</t>
  </si>
  <si>
    <t>014417</t>
  </si>
  <si>
    <t>015756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</si>
</sst>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&quot;$&quot;#,##0.0000"/>
    <numFmt numFmtId="169" formatCode="0.00000"/>
    <numFmt numFmtId="170" formatCode="&quot;$&quot;#,##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6" fillId="34" borderId="0" xfId="0" applyFont="1" applyFill="1" applyAlignment="1">
      <alignment/>
    </xf>
    <xf numFmtId="164" fontId="6" fillId="34" borderId="0" xfId="0" applyNumberFormat="1" applyFont="1" applyFill="1" applyAlignment="1">
      <alignment/>
    </xf>
    <xf numFmtId="0" fontId="5" fillId="34" borderId="0" xfId="0" applyFont="1" applyFill="1" applyAlignment="1" quotePrefix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 quotePrefix="1">
      <alignment/>
      <protection locked="0"/>
    </xf>
    <xf numFmtId="9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164" fontId="4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164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/>
      <protection/>
    </xf>
    <xf numFmtId="164" fontId="4" fillId="0" borderId="17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4" fontId="2" fillId="0" borderId="15" xfId="0" applyNumberFormat="1" applyFont="1" applyFill="1" applyBorder="1" applyAlignment="1" applyProtection="1">
      <alignment horizontal="right"/>
      <protection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176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 quotePrefix="1">
      <alignment horizontal="right"/>
    </xf>
    <xf numFmtId="9" fontId="0" fillId="0" borderId="0" xfId="0" applyNumberFormat="1" applyFont="1" applyFill="1" applyAlignment="1" quotePrefix="1">
      <alignment horizontal="left"/>
    </xf>
    <xf numFmtId="164" fontId="0" fillId="0" borderId="1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Border="1" applyAlignment="1" quotePrefix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0" fillId="0" borderId="0" xfId="0" applyNumberFormat="1" applyFont="1" applyFill="1" applyAlignment="1" applyProtection="1" quotePrefix="1">
      <alignment/>
      <protection locked="0"/>
    </xf>
    <xf numFmtId="9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 locked="0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10" fontId="0" fillId="0" borderId="0" xfId="0" applyNumberFormat="1" applyFont="1" applyFill="1" applyAlignment="1">
      <alignment horizontal="left"/>
    </xf>
    <xf numFmtId="1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5" fillId="0" borderId="11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14" fontId="5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3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1.00390625" style="5" customWidth="1"/>
    <col min="2" max="2" width="34.7109375" style="4" customWidth="1"/>
    <col min="3" max="3" width="7.00390625" style="6" customWidth="1"/>
    <col min="4" max="4" width="2.7109375" style="4" customWidth="1"/>
    <col min="5" max="5" width="11.421875" style="6" customWidth="1"/>
    <col min="6" max="6" width="1.8515625" style="4" customWidth="1"/>
    <col min="7" max="16384" width="11.421875" style="4" customWidth="1"/>
  </cols>
  <sheetData>
    <row r="2" spans="1:5" ht="12.75">
      <c r="A2" s="11"/>
      <c r="B2" s="3" t="s">
        <v>0</v>
      </c>
      <c r="C2" s="9"/>
      <c r="D2" s="9"/>
      <c r="E2" s="9" t="s">
        <v>307</v>
      </c>
    </row>
    <row r="3" spans="1:2" ht="12.75">
      <c r="A3" s="28"/>
      <c r="B3" s="29"/>
    </row>
    <row r="4" spans="1:5" ht="12.75">
      <c r="A4" s="80" t="s">
        <v>286</v>
      </c>
      <c r="B4" s="81" t="s">
        <v>287</v>
      </c>
      <c r="E4" s="6">
        <v>-8000</v>
      </c>
    </row>
    <row r="5" spans="1:5" ht="12.75">
      <c r="A5" s="30" t="s">
        <v>1</v>
      </c>
      <c r="B5" s="73" t="s">
        <v>2</v>
      </c>
      <c r="E5" s="74">
        <v>506034</v>
      </c>
    </row>
    <row r="6" spans="1:5" ht="12.75">
      <c r="A6" s="30" t="s">
        <v>3</v>
      </c>
      <c r="B6" s="73" t="s">
        <v>4</v>
      </c>
      <c r="E6" s="74">
        <v>12500</v>
      </c>
    </row>
    <row r="7" spans="1:5" ht="12.75">
      <c r="A7" s="30" t="s">
        <v>5</v>
      </c>
      <c r="B7" s="73" t="s">
        <v>6</v>
      </c>
      <c r="E7" s="74">
        <v>4800</v>
      </c>
    </row>
    <row r="8" spans="1:5" ht="12.75">
      <c r="A8" s="30" t="s">
        <v>7</v>
      </c>
      <c r="B8" s="73" t="s">
        <v>8</v>
      </c>
      <c r="E8" s="74">
        <v>145000</v>
      </c>
    </row>
    <row r="9" spans="1:5" ht="12.75">
      <c r="A9" s="30" t="s">
        <v>9</v>
      </c>
      <c r="B9" s="73" t="s">
        <v>10</v>
      </c>
      <c r="E9" s="74">
        <v>4000</v>
      </c>
    </row>
    <row r="10" spans="1:5" ht="12.75">
      <c r="A10" s="31" t="s">
        <v>270</v>
      </c>
      <c r="B10" s="73" t="s">
        <v>269</v>
      </c>
      <c r="E10" s="74">
        <v>2000</v>
      </c>
    </row>
    <row r="11" spans="1:5" ht="12.75">
      <c r="A11" s="30" t="s">
        <v>11</v>
      </c>
      <c r="B11" s="73" t="s">
        <v>12</v>
      </c>
      <c r="E11" s="74">
        <v>30000</v>
      </c>
    </row>
    <row r="12" spans="1:5" ht="12.75">
      <c r="A12" s="30" t="s">
        <v>13</v>
      </c>
      <c r="B12" s="73" t="s">
        <v>14</v>
      </c>
      <c r="E12" s="74">
        <v>450</v>
      </c>
    </row>
    <row r="13" spans="1:5" ht="12.75">
      <c r="A13" s="31" t="s">
        <v>219</v>
      </c>
      <c r="B13" s="73" t="s">
        <v>217</v>
      </c>
      <c r="E13" s="74">
        <v>225</v>
      </c>
    </row>
    <row r="14" spans="1:5" ht="12.75">
      <c r="A14" s="30" t="s">
        <v>15</v>
      </c>
      <c r="B14" s="73" t="s">
        <v>16</v>
      </c>
      <c r="E14" s="74">
        <v>1800</v>
      </c>
    </row>
    <row r="15" spans="1:5" ht="12.75">
      <c r="A15" s="30" t="s">
        <v>17</v>
      </c>
      <c r="B15" s="73" t="s">
        <v>18</v>
      </c>
      <c r="E15" s="6">
        <v>68000</v>
      </c>
    </row>
    <row r="16" spans="1:5" ht="12.75">
      <c r="A16" s="30" t="s">
        <v>19</v>
      </c>
      <c r="B16" s="73" t="s">
        <v>20</v>
      </c>
      <c r="E16" s="74">
        <v>268000</v>
      </c>
    </row>
    <row r="17" spans="1:5" ht="12.75">
      <c r="A17" s="30" t="s">
        <v>21</v>
      </c>
      <c r="B17" s="73" t="s">
        <v>290</v>
      </c>
      <c r="E17" s="74">
        <v>4800</v>
      </c>
    </row>
    <row r="18" spans="1:5" ht="12.75">
      <c r="A18" s="31" t="s">
        <v>273</v>
      </c>
      <c r="B18" s="73" t="s">
        <v>271</v>
      </c>
      <c r="E18" s="74">
        <v>1200</v>
      </c>
    </row>
    <row r="19" spans="1:5" ht="12.75">
      <c r="A19" s="30" t="s">
        <v>22</v>
      </c>
      <c r="B19" s="73" t="s">
        <v>23</v>
      </c>
      <c r="E19" s="74">
        <v>130000</v>
      </c>
    </row>
    <row r="20" spans="1:5" ht="12.75">
      <c r="A20" s="30" t="s">
        <v>24</v>
      </c>
      <c r="B20" s="73" t="s">
        <v>25</v>
      </c>
      <c r="E20" s="74">
        <v>65000</v>
      </c>
    </row>
    <row r="21" spans="1:5" ht="12.75">
      <c r="A21" s="30" t="s">
        <v>26</v>
      </c>
      <c r="B21" s="73" t="s">
        <v>27</v>
      </c>
      <c r="E21" s="74">
        <v>15500</v>
      </c>
    </row>
    <row r="22" spans="1:5" ht="12.75">
      <c r="A22" s="31" t="s">
        <v>202</v>
      </c>
      <c r="B22" s="73" t="s">
        <v>110</v>
      </c>
      <c r="E22" s="74">
        <v>5550</v>
      </c>
    </row>
    <row r="23" spans="1:5" ht="12.75">
      <c r="A23" s="30" t="s">
        <v>28</v>
      </c>
      <c r="B23" s="73" t="s">
        <v>29</v>
      </c>
      <c r="C23" s="32"/>
      <c r="E23" s="74">
        <v>3000</v>
      </c>
    </row>
    <row r="24" spans="1:5" ht="12.75">
      <c r="A24" s="30" t="s">
        <v>30</v>
      </c>
      <c r="B24" s="73" t="s">
        <v>31</v>
      </c>
      <c r="E24" s="74">
        <v>1000</v>
      </c>
    </row>
    <row r="25" spans="1:5" ht="12.75">
      <c r="A25" s="31" t="s">
        <v>291</v>
      </c>
      <c r="B25" s="73" t="s">
        <v>255</v>
      </c>
      <c r="E25" s="74">
        <v>154077</v>
      </c>
    </row>
    <row r="26" spans="3:5" ht="12.75">
      <c r="C26" s="77"/>
      <c r="D26" s="33"/>
      <c r="E26" s="77"/>
    </row>
    <row r="27" spans="2:5" ht="12.75">
      <c r="B27" s="78" t="s">
        <v>196</v>
      </c>
      <c r="C27" s="78"/>
      <c r="E27" s="34">
        <f>SUM(E3:E26)</f>
        <v>1414936</v>
      </c>
    </row>
    <row r="29" spans="1:5" ht="12.75">
      <c r="A29" s="11"/>
      <c r="B29" s="3" t="s">
        <v>263</v>
      </c>
      <c r="C29" s="9"/>
      <c r="D29" s="9"/>
      <c r="E29" s="9" t="s">
        <v>307</v>
      </c>
    </row>
    <row r="30" spans="1:3" ht="12.75">
      <c r="A30" s="28"/>
      <c r="B30" s="29"/>
      <c r="C30" s="35"/>
    </row>
    <row r="31" spans="1:3" ht="12.75">
      <c r="A31" s="28"/>
      <c r="B31" s="29"/>
      <c r="C31" s="35"/>
    </row>
    <row r="32" spans="1:5" ht="12.75">
      <c r="A32" s="89" t="s">
        <v>323</v>
      </c>
      <c r="B32" s="4" t="s">
        <v>322</v>
      </c>
      <c r="E32" s="87">
        <v>30525</v>
      </c>
    </row>
    <row r="33" spans="3:5" ht="12.75">
      <c r="C33" s="77"/>
      <c r="D33" s="33"/>
      <c r="E33" s="77"/>
    </row>
    <row r="34" spans="2:5" ht="12.75">
      <c r="B34" s="78" t="s">
        <v>196</v>
      </c>
      <c r="C34" s="36"/>
      <c r="E34" s="34">
        <f>SUM(E32:E33)</f>
        <v>30525</v>
      </c>
    </row>
    <row r="35" spans="2:5" ht="12.75">
      <c r="B35" s="78"/>
      <c r="C35" s="36"/>
      <c r="E35" s="34"/>
    </row>
    <row r="36" spans="2:3" ht="12.75">
      <c r="B36" s="78"/>
      <c r="C36" s="36"/>
    </row>
    <row r="37" ht="12.75">
      <c r="B37" s="78"/>
    </row>
    <row r="38" spans="3:5" ht="12.75">
      <c r="C38" s="77"/>
      <c r="D38" s="33"/>
      <c r="E38" s="77"/>
    </row>
    <row r="39" spans="2:5" ht="12.75">
      <c r="B39" s="85" t="s">
        <v>193</v>
      </c>
      <c r="C39" s="79"/>
      <c r="E39" s="79">
        <f>SUM(E34,E27)</f>
        <v>1445461</v>
      </c>
    </row>
    <row r="40" spans="2:3" ht="12.75">
      <c r="B40" s="85"/>
      <c r="C40" s="79"/>
    </row>
    <row r="41" spans="1:3" ht="12.75">
      <c r="A41" s="90"/>
      <c r="B41" s="85"/>
      <c r="C41" s="79"/>
    </row>
    <row r="42" spans="2:3" ht="12.75">
      <c r="B42" s="85"/>
      <c r="C42" s="79"/>
    </row>
    <row r="44" spans="1:5" ht="12.75">
      <c r="A44" s="11"/>
      <c r="B44" s="3" t="s">
        <v>32</v>
      </c>
      <c r="C44" s="9"/>
      <c r="D44" s="9"/>
      <c r="E44" s="9" t="s">
        <v>307</v>
      </c>
    </row>
    <row r="45" spans="1:2" ht="12.75">
      <c r="A45" s="28"/>
      <c r="B45" s="29"/>
    </row>
    <row r="46" spans="1:5" ht="12.75">
      <c r="A46" s="86" t="s">
        <v>214</v>
      </c>
      <c r="B46" s="81" t="s">
        <v>215</v>
      </c>
      <c r="C46" s="87"/>
      <c r="E46" s="6">
        <v>1100</v>
      </c>
    </row>
    <row r="47" spans="1:5" ht="12.75">
      <c r="A47" s="88" t="s">
        <v>34</v>
      </c>
      <c r="B47" s="81" t="s">
        <v>35</v>
      </c>
      <c r="C47" s="87"/>
      <c r="E47" s="6">
        <v>9000</v>
      </c>
    </row>
    <row r="48" spans="1:5" ht="12.75">
      <c r="A48" s="28"/>
      <c r="B48" s="72"/>
      <c r="C48" s="77"/>
      <c r="D48" s="33"/>
      <c r="E48" s="77"/>
    </row>
    <row r="49" spans="2:5" ht="12.75">
      <c r="B49" s="78" t="s">
        <v>196</v>
      </c>
      <c r="C49" s="79"/>
      <c r="E49" s="79">
        <f>SUM(E46:E48)</f>
        <v>10100</v>
      </c>
    </row>
    <row r="50" spans="2:3" ht="12.75">
      <c r="B50" s="78"/>
      <c r="C50" s="79"/>
    </row>
    <row r="51" spans="1:5" ht="12.75">
      <c r="A51" s="11"/>
      <c r="B51" s="3" t="s">
        <v>36</v>
      </c>
      <c r="C51" s="9"/>
      <c r="D51" s="9"/>
      <c r="E51" s="9" t="s">
        <v>307</v>
      </c>
    </row>
    <row r="52" spans="1:2" ht="12.75">
      <c r="A52" s="28"/>
      <c r="B52" s="29"/>
    </row>
    <row r="53" spans="1:5" ht="12.75">
      <c r="A53" s="30" t="s">
        <v>37</v>
      </c>
      <c r="B53" s="73" t="s">
        <v>38</v>
      </c>
      <c r="E53" s="6">
        <v>13500</v>
      </c>
    </row>
    <row r="54" spans="1:5" ht="12.75">
      <c r="A54" s="30" t="s">
        <v>39</v>
      </c>
      <c r="B54" s="73" t="s">
        <v>207</v>
      </c>
      <c r="E54" s="6">
        <v>1400</v>
      </c>
    </row>
    <row r="55" spans="3:5" ht="12.75">
      <c r="C55" s="77"/>
      <c r="D55" s="33"/>
      <c r="E55" s="77"/>
    </row>
    <row r="56" spans="2:5" ht="12.75">
      <c r="B56" s="78" t="s">
        <v>196</v>
      </c>
      <c r="C56" s="79"/>
      <c r="E56" s="79">
        <f>SUM(E53:E55)</f>
        <v>14900</v>
      </c>
    </row>
    <row r="57" spans="2:3" ht="12.75">
      <c r="B57" s="78"/>
      <c r="C57" s="79"/>
    </row>
    <row r="58" spans="1:5" ht="12.75">
      <c r="A58" s="11"/>
      <c r="B58" s="3" t="s">
        <v>40</v>
      </c>
      <c r="C58" s="9"/>
      <c r="D58" s="9"/>
      <c r="E58" s="9" t="s">
        <v>307</v>
      </c>
    </row>
    <row r="59" spans="1:2" ht="12.75">
      <c r="A59" s="28"/>
      <c r="B59" s="29"/>
    </row>
    <row r="60" spans="1:5" ht="12.75">
      <c r="A60" s="30" t="s">
        <v>41</v>
      </c>
      <c r="B60" s="73" t="s">
        <v>210</v>
      </c>
      <c r="E60" s="6">
        <v>10400</v>
      </c>
    </row>
    <row r="61" spans="1:5" ht="12.75">
      <c r="A61" s="30" t="s">
        <v>42</v>
      </c>
      <c r="B61" s="73" t="s">
        <v>43</v>
      </c>
      <c r="E61" s="6">
        <v>2500</v>
      </c>
    </row>
    <row r="62" spans="1:5" ht="12.75">
      <c r="A62" s="31" t="s">
        <v>220</v>
      </c>
      <c r="B62" s="73" t="s">
        <v>218</v>
      </c>
      <c r="E62" s="6">
        <v>1200</v>
      </c>
    </row>
    <row r="63" spans="1:5" ht="12.75">
      <c r="A63" s="30" t="s">
        <v>44</v>
      </c>
      <c r="B63" s="73" t="s">
        <v>45</v>
      </c>
      <c r="E63" s="6">
        <v>18000</v>
      </c>
    </row>
    <row r="64" spans="1:5" ht="12.75">
      <c r="A64" s="30" t="s">
        <v>46</v>
      </c>
      <c r="B64" s="73" t="s">
        <v>47</v>
      </c>
      <c r="C64" s="84"/>
      <c r="E64" s="6">
        <v>7500</v>
      </c>
    </row>
    <row r="65" spans="1:5" ht="12.75">
      <c r="A65" s="30" t="s">
        <v>49</v>
      </c>
      <c r="B65" s="73" t="s">
        <v>50</v>
      </c>
      <c r="C65" s="84"/>
      <c r="E65" s="6">
        <v>7500</v>
      </c>
    </row>
    <row r="66" spans="1:5" ht="12.75">
      <c r="A66" s="30" t="s">
        <v>51</v>
      </c>
      <c r="B66" s="73" t="s">
        <v>33</v>
      </c>
      <c r="C66" s="84"/>
      <c r="E66" s="6">
        <v>14000</v>
      </c>
    </row>
    <row r="67" spans="1:5" ht="12.75">
      <c r="A67" s="30" t="s">
        <v>52</v>
      </c>
      <c r="B67" s="73" t="s">
        <v>53</v>
      </c>
      <c r="C67" s="84"/>
      <c r="E67" s="6">
        <v>24400</v>
      </c>
    </row>
    <row r="68" spans="1:5" ht="12.75">
      <c r="A68" s="31" t="s">
        <v>267</v>
      </c>
      <c r="B68" s="73" t="s">
        <v>266</v>
      </c>
      <c r="E68" s="6">
        <v>110</v>
      </c>
    </row>
    <row r="69" spans="1:5" ht="12.75">
      <c r="A69" s="30" t="s">
        <v>56</v>
      </c>
      <c r="B69" s="73" t="s">
        <v>252</v>
      </c>
      <c r="C69" s="84"/>
      <c r="E69" s="6">
        <v>5000</v>
      </c>
    </row>
    <row r="70" spans="1:5" ht="12.75">
      <c r="A70" s="31" t="s">
        <v>254</v>
      </c>
      <c r="B70" s="73" t="s">
        <v>253</v>
      </c>
      <c r="E70" s="6">
        <v>1500</v>
      </c>
    </row>
    <row r="71" spans="1:5" ht="12.75">
      <c r="A71" s="30" t="s">
        <v>58</v>
      </c>
      <c r="B71" s="73" t="s">
        <v>250</v>
      </c>
      <c r="E71" s="6">
        <v>1000</v>
      </c>
    </row>
    <row r="72" spans="1:5" ht="12.75">
      <c r="A72" s="31" t="s">
        <v>309</v>
      </c>
      <c r="B72" s="73" t="s">
        <v>305</v>
      </c>
      <c r="E72" s="6">
        <v>1000</v>
      </c>
    </row>
    <row r="73" spans="1:5" ht="12.75">
      <c r="A73" s="31" t="s">
        <v>244</v>
      </c>
      <c r="B73" s="73" t="s">
        <v>251</v>
      </c>
      <c r="E73" s="6">
        <v>1000</v>
      </c>
    </row>
    <row r="74" spans="1:5" ht="12.75">
      <c r="A74" s="31" t="s">
        <v>274</v>
      </c>
      <c r="B74" s="73" t="s">
        <v>275</v>
      </c>
      <c r="E74" s="74">
        <v>2500</v>
      </c>
    </row>
    <row r="75" spans="1:5" ht="12.75">
      <c r="A75" s="31" t="s">
        <v>245</v>
      </c>
      <c r="B75" s="73" t="s">
        <v>268</v>
      </c>
      <c r="E75" s="6">
        <v>1700</v>
      </c>
    </row>
    <row r="76" spans="1:5" ht="12.75">
      <c r="A76" s="31" t="s">
        <v>308</v>
      </c>
      <c r="B76" s="73" t="s">
        <v>306</v>
      </c>
      <c r="E76" s="6">
        <v>151350</v>
      </c>
    </row>
    <row r="77" spans="1:5" ht="12.75">
      <c r="A77" s="31" t="s">
        <v>279</v>
      </c>
      <c r="B77" s="73" t="s">
        <v>278</v>
      </c>
      <c r="E77" s="6">
        <v>750</v>
      </c>
    </row>
    <row r="78" spans="3:5" ht="12.75">
      <c r="C78" s="77"/>
      <c r="D78" s="33"/>
      <c r="E78" s="77"/>
    </row>
    <row r="79" spans="2:5" ht="12.75">
      <c r="B79" s="78" t="s">
        <v>196</v>
      </c>
      <c r="C79" s="79"/>
      <c r="E79" s="79">
        <f>SUM(E60:E78)</f>
        <v>251410</v>
      </c>
    </row>
    <row r="81" spans="1:5" ht="12.75">
      <c r="A81" s="11"/>
      <c r="B81" s="3" t="s">
        <v>59</v>
      </c>
      <c r="C81" s="9"/>
      <c r="D81" s="9"/>
      <c r="E81" s="9" t="s">
        <v>307</v>
      </c>
    </row>
    <row r="82" spans="1:2" ht="12.75">
      <c r="A82" s="28"/>
      <c r="B82" s="29"/>
    </row>
    <row r="83" spans="1:5" ht="12.75">
      <c r="A83" s="30" t="s">
        <v>60</v>
      </c>
      <c r="B83" s="73" t="s">
        <v>207</v>
      </c>
      <c r="E83" s="6">
        <v>5000</v>
      </c>
    </row>
    <row r="84" spans="1:5" ht="12.75">
      <c r="A84" s="30" t="s">
        <v>61</v>
      </c>
      <c r="B84" s="73" t="s">
        <v>62</v>
      </c>
      <c r="E84" s="6">
        <v>1000</v>
      </c>
    </row>
    <row r="85" spans="3:5" ht="12.75">
      <c r="C85" s="77"/>
      <c r="D85" s="33"/>
      <c r="E85" s="77"/>
    </row>
    <row r="86" spans="2:5" ht="12.75">
      <c r="B86" s="78" t="s">
        <v>196</v>
      </c>
      <c r="C86" s="79"/>
      <c r="E86" s="79">
        <f>SUM(E83:E85)</f>
        <v>6000</v>
      </c>
    </row>
    <row r="87" ht="12.75">
      <c r="B87" s="85"/>
    </row>
    <row r="88" spans="1:5" ht="12.75">
      <c r="A88" s="11"/>
      <c r="B88" s="3" t="s">
        <v>63</v>
      </c>
      <c r="C88" s="9"/>
      <c r="D88" s="9"/>
      <c r="E88" s="9" t="s">
        <v>307</v>
      </c>
    </row>
    <row r="89" spans="1:2" ht="12.75">
      <c r="A89" s="28"/>
      <c r="B89" s="29"/>
    </row>
    <row r="90" spans="1:5" ht="12.75">
      <c r="A90" s="30" t="s">
        <v>64</v>
      </c>
      <c r="B90" s="73" t="s">
        <v>65</v>
      </c>
      <c r="E90" s="6">
        <v>6000</v>
      </c>
    </row>
    <row r="91" spans="1:5" ht="12.75">
      <c r="A91" s="30" t="s">
        <v>66</v>
      </c>
      <c r="B91" s="73" t="s">
        <v>207</v>
      </c>
      <c r="C91" s="84"/>
      <c r="E91" s="6">
        <v>2300</v>
      </c>
    </row>
    <row r="92" spans="1:5" ht="12.75">
      <c r="A92" s="30" t="s">
        <v>67</v>
      </c>
      <c r="B92" s="73" t="s">
        <v>68</v>
      </c>
      <c r="C92" s="84"/>
      <c r="E92" s="6">
        <v>5500</v>
      </c>
    </row>
    <row r="93" spans="1:5" ht="12.75">
      <c r="A93" s="30" t="s">
        <v>69</v>
      </c>
      <c r="B93" s="73" t="s">
        <v>70</v>
      </c>
      <c r="E93" s="6">
        <v>450</v>
      </c>
    </row>
    <row r="94" spans="1:5" ht="12.75">
      <c r="A94" s="30" t="s">
        <v>71</v>
      </c>
      <c r="B94" s="73" t="s">
        <v>72</v>
      </c>
      <c r="E94" s="6">
        <v>1700</v>
      </c>
    </row>
    <row r="95" spans="1:5" ht="12.75">
      <c r="A95" s="30" t="s">
        <v>73</v>
      </c>
      <c r="B95" s="73" t="s">
        <v>74</v>
      </c>
      <c r="E95" s="6">
        <v>4000</v>
      </c>
    </row>
    <row r="96" spans="1:5" ht="12.75">
      <c r="A96" s="30" t="s">
        <v>75</v>
      </c>
      <c r="B96" s="73" t="s">
        <v>76</v>
      </c>
      <c r="E96" s="6">
        <v>2000</v>
      </c>
    </row>
    <row r="97" spans="3:5" ht="12.75">
      <c r="C97" s="77"/>
      <c r="D97" s="33"/>
      <c r="E97" s="77"/>
    </row>
    <row r="98" spans="2:5" ht="12.75">
      <c r="B98" s="78" t="s">
        <v>196</v>
      </c>
      <c r="C98" s="79"/>
      <c r="E98" s="79">
        <f>SUM(E90:E97)</f>
        <v>21950</v>
      </c>
    </row>
    <row r="99" spans="2:3" ht="12.75">
      <c r="B99" s="78"/>
      <c r="C99" s="79"/>
    </row>
    <row r="100" spans="1:5" ht="12.75">
      <c r="A100" s="11"/>
      <c r="B100" s="3" t="s">
        <v>77</v>
      </c>
      <c r="C100" s="9"/>
      <c r="D100" s="9"/>
      <c r="E100" s="9" t="s">
        <v>307</v>
      </c>
    </row>
    <row r="101" spans="1:2" ht="12.75">
      <c r="A101" s="28"/>
      <c r="B101" s="29"/>
    </row>
    <row r="102" spans="1:5" ht="12.75">
      <c r="A102" s="30" t="s">
        <v>78</v>
      </c>
      <c r="B102" s="73" t="s">
        <v>292</v>
      </c>
      <c r="E102" s="6">
        <v>141600</v>
      </c>
    </row>
    <row r="103" spans="1:5" ht="12.75">
      <c r="A103" s="31" t="s">
        <v>261</v>
      </c>
      <c r="B103" s="73" t="s">
        <v>262</v>
      </c>
      <c r="E103" s="6">
        <v>10000</v>
      </c>
    </row>
    <row r="104" spans="1:5" ht="12.75">
      <c r="A104" s="30" t="s">
        <v>79</v>
      </c>
      <c r="B104" s="73" t="s">
        <v>293</v>
      </c>
      <c r="E104" s="6">
        <v>22000</v>
      </c>
    </row>
    <row r="105" spans="1:5" ht="12.75">
      <c r="A105" s="31" t="s">
        <v>265</v>
      </c>
      <c r="B105" s="73" t="s">
        <v>303</v>
      </c>
      <c r="E105" s="6">
        <v>3000</v>
      </c>
    </row>
    <row r="106" spans="1:5" ht="12.75">
      <c r="A106" s="30" t="s">
        <v>80</v>
      </c>
      <c r="B106" s="73" t="s">
        <v>283</v>
      </c>
      <c r="C106" s="76"/>
      <c r="E106" s="6">
        <v>1650</v>
      </c>
    </row>
    <row r="107" spans="1:5" ht="12.75">
      <c r="A107" s="30" t="s">
        <v>81</v>
      </c>
      <c r="B107" s="73" t="s">
        <v>209</v>
      </c>
      <c r="E107" s="6">
        <v>15500</v>
      </c>
    </row>
    <row r="108" spans="1:5" ht="12.75">
      <c r="A108" s="30" t="s">
        <v>82</v>
      </c>
      <c r="B108" s="73" t="s">
        <v>54</v>
      </c>
      <c r="E108" s="6">
        <v>1400</v>
      </c>
    </row>
    <row r="109" spans="1:5" ht="12.75">
      <c r="A109" s="30" t="s">
        <v>83</v>
      </c>
      <c r="B109" s="73" t="s">
        <v>55</v>
      </c>
      <c r="E109" s="6">
        <v>5000</v>
      </c>
    </row>
    <row r="110" spans="1:5" ht="12.75">
      <c r="A110" s="31" t="s">
        <v>259</v>
      </c>
      <c r="B110" s="73" t="s">
        <v>241</v>
      </c>
      <c r="E110" s="6">
        <v>3000</v>
      </c>
    </row>
    <row r="111" spans="1:5" ht="12.75">
      <c r="A111" s="31" t="s">
        <v>260</v>
      </c>
      <c r="B111" s="73" t="s">
        <v>240</v>
      </c>
      <c r="E111" s="6">
        <v>16000</v>
      </c>
    </row>
    <row r="112" spans="1:5" ht="12.75">
      <c r="A112" s="31" t="s">
        <v>314</v>
      </c>
      <c r="B112" s="73" t="s">
        <v>57</v>
      </c>
      <c r="E112" s="6">
        <v>1000</v>
      </c>
    </row>
    <row r="113" spans="3:5" ht="12.75">
      <c r="C113" s="77"/>
      <c r="D113" s="33"/>
      <c r="E113" s="77"/>
    </row>
    <row r="114" spans="2:5" ht="12.75">
      <c r="B114" s="78" t="s">
        <v>196</v>
      </c>
      <c r="C114" s="79"/>
      <c r="E114" s="79">
        <f>SUM(E102:E113)</f>
        <v>220150</v>
      </c>
    </row>
    <row r="116" spans="1:5" ht="12.75">
      <c r="A116" s="11"/>
      <c r="B116" s="3" t="s">
        <v>84</v>
      </c>
      <c r="C116" s="9"/>
      <c r="D116" s="9"/>
      <c r="E116" s="9" t="s">
        <v>307</v>
      </c>
    </row>
    <row r="117" spans="1:2" ht="12.75">
      <c r="A117" s="28"/>
      <c r="B117" s="29"/>
    </row>
    <row r="118" spans="1:5" ht="12.75">
      <c r="A118" s="30" t="s">
        <v>85</v>
      </c>
      <c r="B118" s="73" t="s">
        <v>272</v>
      </c>
      <c r="E118" s="6">
        <v>14000</v>
      </c>
    </row>
    <row r="119" spans="1:5" ht="12.75">
      <c r="A119" s="30" t="s">
        <v>86</v>
      </c>
      <c r="B119" s="73" t="s">
        <v>87</v>
      </c>
      <c r="E119" s="6">
        <v>4500</v>
      </c>
    </row>
    <row r="120" spans="1:5" ht="12.75">
      <c r="A120" s="31" t="s">
        <v>315</v>
      </c>
      <c r="B120" s="73" t="s">
        <v>208</v>
      </c>
      <c r="E120" s="6">
        <v>500</v>
      </c>
    </row>
    <row r="121" spans="1:5" ht="12.75">
      <c r="A121" s="30" t="s">
        <v>88</v>
      </c>
      <c r="B121" s="73" t="s">
        <v>89</v>
      </c>
      <c r="E121" s="6">
        <v>26500</v>
      </c>
    </row>
    <row r="122" spans="1:5" ht="12.75">
      <c r="A122" s="30" t="s">
        <v>90</v>
      </c>
      <c r="B122" s="73" t="s">
        <v>283</v>
      </c>
      <c r="C122" s="76"/>
      <c r="E122" s="6">
        <v>7300</v>
      </c>
    </row>
    <row r="123" spans="1:5" ht="12.75">
      <c r="A123" s="31" t="s">
        <v>288</v>
      </c>
      <c r="B123" s="73" t="s">
        <v>284</v>
      </c>
      <c r="C123" s="76"/>
      <c r="E123" s="6">
        <v>5000</v>
      </c>
    </row>
    <row r="124" spans="1:5" ht="12.75">
      <c r="A124" s="31" t="s">
        <v>301</v>
      </c>
      <c r="B124" s="81" t="s">
        <v>101</v>
      </c>
      <c r="E124" s="6">
        <v>4285</v>
      </c>
    </row>
    <row r="125" spans="1:5" ht="12.75">
      <c r="A125" s="30" t="s">
        <v>91</v>
      </c>
      <c r="B125" s="73" t="s">
        <v>54</v>
      </c>
      <c r="E125" s="6">
        <v>5000</v>
      </c>
    </row>
    <row r="126" spans="1:5" ht="12.75">
      <c r="A126" s="30" t="s">
        <v>92</v>
      </c>
      <c r="B126" s="73" t="s">
        <v>93</v>
      </c>
      <c r="E126" s="6">
        <v>3000</v>
      </c>
    </row>
    <row r="127" spans="1:5" ht="12.75">
      <c r="A127" s="30" t="s">
        <v>94</v>
      </c>
      <c r="B127" s="73" t="s">
        <v>55</v>
      </c>
      <c r="E127" s="6">
        <v>13000</v>
      </c>
    </row>
    <row r="128" spans="1:5" ht="12.75">
      <c r="A128" s="30" t="s">
        <v>95</v>
      </c>
      <c r="B128" s="73" t="s">
        <v>211</v>
      </c>
      <c r="E128" s="6">
        <v>50000</v>
      </c>
    </row>
    <row r="129" spans="1:5" ht="12.75">
      <c r="A129" s="31" t="s">
        <v>280</v>
      </c>
      <c r="B129" s="82" t="s">
        <v>281</v>
      </c>
      <c r="E129" s="6">
        <v>9000</v>
      </c>
    </row>
    <row r="130" spans="1:5" ht="12.75">
      <c r="A130" s="31" t="s">
        <v>200</v>
      </c>
      <c r="B130" s="73" t="s">
        <v>239</v>
      </c>
      <c r="E130" s="6">
        <v>2000</v>
      </c>
    </row>
    <row r="131" spans="1:5" ht="12.75">
      <c r="A131" s="83"/>
      <c r="B131" s="73"/>
      <c r="C131" s="77"/>
      <c r="D131" s="33"/>
      <c r="E131" s="77"/>
    </row>
    <row r="132" spans="2:5" ht="12.75">
      <c r="B132" s="78" t="s">
        <v>196</v>
      </c>
      <c r="C132" s="79"/>
      <c r="E132" s="79">
        <f>SUM(E118:E130)</f>
        <v>144085</v>
      </c>
    </row>
    <row r="134" spans="1:5" ht="12.75">
      <c r="A134" s="11"/>
      <c r="B134" s="3" t="s">
        <v>96</v>
      </c>
      <c r="C134" s="9"/>
      <c r="D134" s="9"/>
      <c r="E134" s="9" t="s">
        <v>307</v>
      </c>
    </row>
    <row r="135" spans="1:2" ht="12.75">
      <c r="A135" s="28"/>
      <c r="B135" s="29"/>
    </row>
    <row r="136" spans="1:5" ht="12.75">
      <c r="A136" s="80" t="s">
        <v>247</v>
      </c>
      <c r="B136" s="81" t="s">
        <v>246</v>
      </c>
      <c r="E136" s="6">
        <v>26400</v>
      </c>
    </row>
    <row r="137" spans="1:5" ht="12.75">
      <c r="A137" s="30" t="s">
        <v>97</v>
      </c>
      <c r="B137" s="73" t="s">
        <v>282</v>
      </c>
      <c r="C137" s="76"/>
      <c r="E137" s="6">
        <v>3500</v>
      </c>
    </row>
    <row r="138" spans="1:5" ht="12.75">
      <c r="A138" s="30" t="s">
        <v>98</v>
      </c>
      <c r="B138" s="73" t="s">
        <v>57</v>
      </c>
      <c r="E138" s="6">
        <v>1000</v>
      </c>
    </row>
    <row r="139" spans="3:5" ht="12.75">
      <c r="C139" s="77"/>
      <c r="D139" s="33"/>
      <c r="E139" s="77"/>
    </row>
    <row r="140" spans="2:5" ht="12.75">
      <c r="B140" s="78" t="s">
        <v>196</v>
      </c>
      <c r="C140" s="79"/>
      <c r="E140" s="79">
        <f>SUM(E136:E139)</f>
        <v>30900</v>
      </c>
    </row>
    <row r="142" spans="1:5" ht="12.75">
      <c r="A142" s="11"/>
      <c r="B142" s="3" t="s">
        <v>99</v>
      </c>
      <c r="C142" s="9"/>
      <c r="D142" s="9"/>
      <c r="E142" s="9" t="s">
        <v>307</v>
      </c>
    </row>
    <row r="143" spans="1:2" ht="12.75">
      <c r="A143" s="28"/>
      <c r="B143" s="29"/>
    </row>
    <row r="144" spans="1:5" ht="12.75">
      <c r="A144" s="30" t="s">
        <v>100</v>
      </c>
      <c r="B144" s="73" t="s">
        <v>101</v>
      </c>
      <c r="E144" s="74">
        <v>2500</v>
      </c>
    </row>
    <row r="145" spans="1:5" ht="12.75">
      <c r="A145" s="30" t="s">
        <v>102</v>
      </c>
      <c r="B145" s="73" t="s">
        <v>212</v>
      </c>
      <c r="C145" s="75"/>
      <c r="E145" s="74">
        <v>6475</v>
      </c>
    </row>
    <row r="146" spans="1:5" ht="12.75">
      <c r="A146" s="30" t="s">
        <v>103</v>
      </c>
      <c r="B146" s="73" t="s">
        <v>208</v>
      </c>
      <c r="E146" s="74">
        <v>7000</v>
      </c>
    </row>
    <row r="147" spans="1:5" ht="12.75">
      <c r="A147" s="30" t="s">
        <v>104</v>
      </c>
      <c r="B147" s="73" t="s">
        <v>62</v>
      </c>
      <c r="E147" s="74">
        <v>1000</v>
      </c>
    </row>
    <row r="148" spans="1:5" ht="12.75">
      <c r="A148" s="31" t="s">
        <v>324</v>
      </c>
      <c r="B148" s="73" t="s">
        <v>322</v>
      </c>
      <c r="E148" s="74">
        <v>30525</v>
      </c>
    </row>
    <row r="149" spans="1:5" ht="12.75">
      <c r="A149" s="31" t="s">
        <v>256</v>
      </c>
      <c r="B149" s="73" t="s">
        <v>249</v>
      </c>
      <c r="E149" s="74">
        <v>1200</v>
      </c>
    </row>
    <row r="150" spans="1:5" ht="12.75">
      <c r="A150" s="30" t="s">
        <v>105</v>
      </c>
      <c r="B150" s="73" t="s">
        <v>282</v>
      </c>
      <c r="C150" s="76"/>
      <c r="E150" s="74">
        <v>22000</v>
      </c>
    </row>
    <row r="151" spans="1:5" ht="12.75">
      <c r="A151" s="30" t="s">
        <v>106</v>
      </c>
      <c r="B151" s="73" t="s">
        <v>206</v>
      </c>
      <c r="E151" s="74">
        <v>9000</v>
      </c>
    </row>
    <row r="152" spans="1:5" ht="12.75">
      <c r="A152" s="30" t="s">
        <v>107</v>
      </c>
      <c r="B152" s="73" t="s">
        <v>93</v>
      </c>
      <c r="E152" s="74">
        <v>4000</v>
      </c>
    </row>
    <row r="153" spans="3:5" ht="12.75">
      <c r="C153" s="77"/>
      <c r="D153" s="33"/>
      <c r="E153" s="77"/>
    </row>
    <row r="154" spans="2:5" ht="12.75">
      <c r="B154" s="78" t="s">
        <v>196</v>
      </c>
      <c r="C154" s="79"/>
      <c r="E154" s="79">
        <f>SUM(E144:E153)</f>
        <v>83700</v>
      </c>
    </row>
    <row r="156" spans="1:5" ht="12.75">
      <c r="A156" s="11"/>
      <c r="B156" s="3" t="s">
        <v>108</v>
      </c>
      <c r="C156" s="9"/>
      <c r="D156" s="9"/>
      <c r="E156" s="9" t="s">
        <v>307</v>
      </c>
    </row>
    <row r="157" spans="1:2" ht="12.75">
      <c r="A157" s="28"/>
      <c r="B157" s="29"/>
    </row>
    <row r="158" spans="1:5" ht="12.75">
      <c r="A158" s="30" t="s">
        <v>109</v>
      </c>
      <c r="B158" s="73" t="s">
        <v>110</v>
      </c>
      <c r="E158" s="6">
        <v>7800</v>
      </c>
    </row>
    <row r="159" spans="1:5" ht="12.75">
      <c r="A159" s="30" t="s">
        <v>111</v>
      </c>
      <c r="B159" s="73" t="s">
        <v>112</v>
      </c>
      <c r="E159" s="6">
        <v>550</v>
      </c>
    </row>
    <row r="160" spans="3:5" ht="12.75">
      <c r="C160" s="77"/>
      <c r="D160" s="33"/>
      <c r="E160" s="77"/>
    </row>
    <row r="161" ht="12.75">
      <c r="C161" s="87"/>
    </row>
    <row r="162" spans="2:5" ht="12.75">
      <c r="B162" s="78" t="s">
        <v>196</v>
      </c>
      <c r="C162" s="78"/>
      <c r="E162" s="78">
        <f>SUM(E158:E160)</f>
        <v>8350</v>
      </c>
    </row>
    <row r="163" spans="3:5" ht="12.75">
      <c r="C163" s="77"/>
      <c r="D163" s="33"/>
      <c r="E163" s="77"/>
    </row>
    <row r="164" spans="2:5" ht="12.75">
      <c r="B164" s="85" t="s">
        <v>198</v>
      </c>
      <c r="C164" s="79"/>
      <c r="E164" s="79">
        <f>SUM(E49,E56,E79,E86,E98,E114,E132,E140,E154,E162)</f>
        <v>791545</v>
      </c>
    </row>
    <row r="165" ht="12.75">
      <c r="C165" s="87"/>
    </row>
    <row r="166" spans="1:5" ht="12.75">
      <c r="A166" s="11"/>
      <c r="B166" s="3" t="s">
        <v>113</v>
      </c>
      <c r="C166" s="9"/>
      <c r="D166" s="9"/>
      <c r="E166" s="9" t="s">
        <v>307</v>
      </c>
    </row>
    <row r="167" spans="1:4" ht="12.75">
      <c r="A167" s="28"/>
      <c r="B167" s="29"/>
      <c r="D167" s="6"/>
    </row>
    <row r="168" spans="1:5" ht="12.75">
      <c r="A168" s="30" t="s">
        <v>114</v>
      </c>
      <c r="B168" s="73" t="s">
        <v>115</v>
      </c>
      <c r="C168" s="91"/>
      <c r="E168" s="6">
        <v>10560</v>
      </c>
    </row>
    <row r="169" spans="1:5" ht="12.75">
      <c r="A169" s="30" t="s">
        <v>116</v>
      </c>
      <c r="B169" s="73" t="s">
        <v>117</v>
      </c>
      <c r="C169" s="91"/>
      <c r="E169" s="6">
        <v>8735</v>
      </c>
    </row>
    <row r="170" spans="1:5" ht="12.75">
      <c r="A170" s="30" t="s">
        <v>118</v>
      </c>
      <c r="B170" s="73" t="s">
        <v>119</v>
      </c>
      <c r="C170" s="91"/>
      <c r="E170" s="6">
        <v>131770</v>
      </c>
    </row>
    <row r="171" spans="1:5" ht="12.75">
      <c r="A171" s="31" t="s">
        <v>201</v>
      </c>
      <c r="B171" s="73" t="s">
        <v>199</v>
      </c>
      <c r="C171" s="91"/>
      <c r="E171" s="6">
        <v>12815</v>
      </c>
    </row>
    <row r="172" spans="1:7" ht="12.75">
      <c r="A172" s="31" t="s">
        <v>203</v>
      </c>
      <c r="B172" s="73" t="s">
        <v>316</v>
      </c>
      <c r="C172" s="91"/>
      <c r="E172" s="6">
        <v>128539</v>
      </c>
      <c r="G172" s="6"/>
    </row>
    <row r="173" spans="1:7" ht="12.75">
      <c r="A173" s="30" t="s">
        <v>120</v>
      </c>
      <c r="B173" s="73" t="s">
        <v>121</v>
      </c>
      <c r="C173" s="91"/>
      <c r="E173" s="6">
        <v>545</v>
      </c>
      <c r="G173" s="68"/>
    </row>
    <row r="174" spans="1:7" ht="12.75">
      <c r="A174" s="30" t="s">
        <v>122</v>
      </c>
      <c r="B174" s="73" t="s">
        <v>123</v>
      </c>
      <c r="C174" s="91"/>
      <c r="E174" s="6">
        <v>229390</v>
      </c>
      <c r="G174" s="6"/>
    </row>
    <row r="175" spans="1:7" ht="12.75">
      <c r="A175" s="30" t="s">
        <v>124</v>
      </c>
      <c r="B175" s="73" t="s">
        <v>125</v>
      </c>
      <c r="C175" s="92"/>
      <c r="E175" s="74">
        <v>13200</v>
      </c>
      <c r="G175" s="68"/>
    </row>
    <row r="176" spans="1:5" ht="12.75">
      <c r="A176" s="30" t="s">
        <v>126</v>
      </c>
      <c r="B176" s="73" t="s">
        <v>317</v>
      </c>
      <c r="C176" s="92"/>
      <c r="E176" s="74">
        <v>26400</v>
      </c>
    </row>
    <row r="177" spans="1:5" ht="12.75">
      <c r="A177" s="30" t="s">
        <v>127</v>
      </c>
      <c r="B177" s="73" t="s">
        <v>128</v>
      </c>
      <c r="C177" s="92"/>
      <c r="E177" s="74">
        <v>33000</v>
      </c>
    </row>
    <row r="178" spans="1:5" ht="12.75">
      <c r="A178" s="30" t="s">
        <v>129</v>
      </c>
      <c r="B178" s="73" t="s">
        <v>130</v>
      </c>
      <c r="C178" s="91"/>
      <c r="E178" s="74">
        <v>4560</v>
      </c>
    </row>
    <row r="179" spans="1:5" ht="12.75">
      <c r="A179" s="31" t="s">
        <v>258</v>
      </c>
      <c r="B179" s="73" t="s">
        <v>257</v>
      </c>
      <c r="C179" s="91"/>
      <c r="E179" s="74">
        <v>445</v>
      </c>
    </row>
    <row r="180" spans="1:5" ht="12.75">
      <c r="A180" s="30" t="s">
        <v>131</v>
      </c>
      <c r="B180" s="73" t="s">
        <v>318</v>
      </c>
      <c r="C180" s="91"/>
      <c r="E180" s="74">
        <v>4172</v>
      </c>
    </row>
    <row r="181" spans="1:5" ht="12.75">
      <c r="A181" s="30" t="s">
        <v>132</v>
      </c>
      <c r="B181" s="73" t="s">
        <v>133</v>
      </c>
      <c r="C181" s="91"/>
      <c r="E181" s="74">
        <v>7940</v>
      </c>
    </row>
    <row r="182" spans="1:5" ht="12.75">
      <c r="A182" s="31" t="s">
        <v>205</v>
      </c>
      <c r="B182" s="73" t="s">
        <v>204</v>
      </c>
      <c r="E182" s="6">
        <v>2000</v>
      </c>
    </row>
    <row r="183" spans="1:5" ht="12.75">
      <c r="A183" s="30" t="s">
        <v>134</v>
      </c>
      <c r="B183" s="73" t="s">
        <v>135</v>
      </c>
      <c r="C183" s="91"/>
      <c r="E183" s="74">
        <v>39845</v>
      </c>
    </row>
    <row r="184" spans="3:5" ht="12.75">
      <c r="C184" s="77"/>
      <c r="D184" s="33"/>
      <c r="E184" s="77"/>
    </row>
    <row r="185" spans="2:5" ht="12.75">
      <c r="B185" s="78" t="s">
        <v>196</v>
      </c>
      <c r="C185" s="79"/>
      <c r="E185" s="79">
        <f>SUM(E168:E184)</f>
        <v>653916</v>
      </c>
    </row>
    <row r="187" ht="13.5" thickBot="1">
      <c r="B187" s="73"/>
    </row>
    <row r="188" spans="1:6" ht="12.75">
      <c r="A188" s="37"/>
      <c r="B188" s="38"/>
      <c r="C188" s="39"/>
      <c r="D188" s="40"/>
      <c r="E188" s="40"/>
      <c r="F188" s="103"/>
    </row>
    <row r="189" spans="1:6" ht="12.75">
      <c r="A189" s="41"/>
      <c r="B189" s="29"/>
      <c r="C189" s="35"/>
      <c r="D189" s="42"/>
      <c r="E189" s="42" t="s">
        <v>307</v>
      </c>
      <c r="F189" s="104"/>
    </row>
    <row r="190" spans="1:6" ht="12.75">
      <c r="A190" s="41"/>
      <c r="B190" s="43" t="s">
        <v>197</v>
      </c>
      <c r="C190" s="44"/>
      <c r="D190" s="44"/>
      <c r="E190" s="44">
        <f>SUM(E185,E164)</f>
        <v>1445461</v>
      </c>
      <c r="F190" s="104"/>
    </row>
    <row r="191" spans="1:6" ht="12.75">
      <c r="A191" s="41"/>
      <c r="B191" s="46" t="s">
        <v>195</v>
      </c>
      <c r="C191" s="36"/>
      <c r="D191" s="36"/>
      <c r="E191" s="36">
        <f>SUM(E39)</f>
        <v>1445461</v>
      </c>
      <c r="F191" s="104"/>
    </row>
    <row r="192" spans="1:6" ht="12.75">
      <c r="A192" s="41"/>
      <c r="B192" s="43" t="s">
        <v>194</v>
      </c>
      <c r="C192" s="44"/>
      <c r="D192" s="44"/>
      <c r="E192" s="44">
        <f>SUM(E191-E190)</f>
        <v>0</v>
      </c>
      <c r="F192" s="104"/>
    </row>
    <row r="193" spans="1:6" ht="13.5" thickBot="1">
      <c r="A193" s="47"/>
      <c r="B193" s="48"/>
      <c r="C193" s="49"/>
      <c r="D193" s="50"/>
      <c r="E193" s="50"/>
      <c r="F193" s="105"/>
    </row>
  </sheetData>
  <sheetProtection/>
  <printOptions/>
  <pageMargins left="1.25" right="0.5" top="0.5" bottom="0.5" header="0.5" footer="0.5"/>
  <pageSetup horizontalDpi="600" verticalDpi="600" orientation="portrait" scale="95" r:id="rId1"/>
  <headerFooter alignWithMargins="0">
    <oddFooter>&amp;CGeneral Fund Budget
Page &amp;P of &amp;N</oddFooter>
  </headerFooter>
  <rowBreaks count="2" manualBreakCount="2">
    <brk id="56" max="25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104"/>
  <sheetViews>
    <sheetView zoomScale="130" zoomScaleNormal="130" zoomScaleSheetLayoutView="100" workbookViewId="0" topLeftCell="A1">
      <selection activeCell="A1" sqref="A1"/>
    </sheetView>
  </sheetViews>
  <sheetFormatPr defaultColWidth="11.421875" defaultRowHeight="12.75"/>
  <cols>
    <col min="1" max="1" width="11.00390625" style="8" customWidth="1"/>
    <col min="2" max="2" width="34.7109375" style="2" customWidth="1"/>
    <col min="3" max="3" width="7.28125" style="1" customWidth="1"/>
    <col min="4" max="4" width="1.28515625" style="2" customWidth="1"/>
    <col min="5" max="5" width="11.421875" style="4" customWidth="1"/>
    <col min="6" max="6" width="1.7109375" style="4" customWidth="1"/>
    <col min="7" max="16384" width="11.421875" style="2" customWidth="1"/>
  </cols>
  <sheetData>
    <row r="3" spans="1:6" ht="12.75">
      <c r="A3" s="10"/>
      <c r="B3" s="7" t="s">
        <v>136</v>
      </c>
      <c r="C3" s="9"/>
      <c r="D3" s="9"/>
      <c r="E3" s="9" t="s">
        <v>307</v>
      </c>
      <c r="F3" s="9"/>
    </row>
    <row r="4" ht="12.75">
      <c r="B4" s="93"/>
    </row>
    <row r="5" spans="1:5" ht="12.75">
      <c r="A5" s="101" t="s">
        <v>311</v>
      </c>
      <c r="B5" s="94" t="s">
        <v>312</v>
      </c>
      <c r="E5" s="87">
        <v>1300</v>
      </c>
    </row>
    <row r="6" spans="1:6" ht="12.75">
      <c r="A6" s="99" t="s">
        <v>137</v>
      </c>
      <c r="B6" s="51" t="s">
        <v>29</v>
      </c>
      <c r="E6" s="1">
        <v>3500</v>
      </c>
      <c r="F6" s="1"/>
    </row>
    <row r="7" spans="1:6" ht="12.75">
      <c r="A7" s="99" t="s">
        <v>138</v>
      </c>
      <c r="B7" s="51" t="s">
        <v>139</v>
      </c>
      <c r="E7" s="1">
        <v>6000</v>
      </c>
      <c r="F7" s="1"/>
    </row>
    <row r="8" spans="1:6" ht="12.75">
      <c r="A8" s="99" t="s">
        <v>140</v>
      </c>
      <c r="B8" s="51" t="s">
        <v>141</v>
      </c>
      <c r="E8" s="1">
        <v>38000</v>
      </c>
      <c r="F8" s="1"/>
    </row>
    <row r="9" spans="1:6" ht="12.75">
      <c r="A9" s="99" t="s">
        <v>142</v>
      </c>
      <c r="B9" s="51" t="s">
        <v>143</v>
      </c>
      <c r="E9" s="1">
        <v>34000</v>
      </c>
      <c r="F9" s="1"/>
    </row>
    <row r="10" spans="1:6" ht="12.75">
      <c r="A10" s="99" t="s">
        <v>144</v>
      </c>
      <c r="B10" s="51" t="s">
        <v>145</v>
      </c>
      <c r="E10" s="1">
        <v>1500</v>
      </c>
      <c r="F10" s="1"/>
    </row>
    <row r="11" spans="1:6" ht="12.75">
      <c r="A11" s="99" t="s">
        <v>146</v>
      </c>
      <c r="B11" s="51" t="s">
        <v>147</v>
      </c>
      <c r="E11" s="1">
        <v>793615</v>
      </c>
      <c r="F11" s="1"/>
    </row>
    <row r="12" spans="1:6" ht="12.75">
      <c r="A12" s="99" t="s">
        <v>148</v>
      </c>
      <c r="B12" s="51" t="s">
        <v>149</v>
      </c>
      <c r="E12" s="1">
        <v>167000</v>
      </c>
      <c r="F12" s="1"/>
    </row>
    <row r="13" spans="1:6" ht="12.75">
      <c r="A13" s="99" t="s">
        <v>150</v>
      </c>
      <c r="B13" s="51" t="s">
        <v>285</v>
      </c>
      <c r="E13" s="1">
        <v>2500</v>
      </c>
      <c r="F13" s="1"/>
    </row>
    <row r="14" spans="1:6" ht="12.75">
      <c r="A14" s="99" t="s">
        <v>151</v>
      </c>
      <c r="B14" s="51" t="s">
        <v>16</v>
      </c>
      <c r="E14" s="1">
        <v>1000</v>
      </c>
      <c r="F14" s="1"/>
    </row>
    <row r="15" spans="3:6" ht="12.75">
      <c r="C15" s="52"/>
      <c r="D15" s="53"/>
      <c r="E15" s="33"/>
      <c r="F15" s="33"/>
    </row>
    <row r="16" spans="2:6" ht="12.75">
      <c r="B16" s="42" t="s">
        <v>196</v>
      </c>
      <c r="C16" s="54"/>
      <c r="E16" s="54">
        <f>SUM(E5:E15)</f>
        <v>1048415</v>
      </c>
      <c r="F16" s="54"/>
    </row>
    <row r="17" spans="1:6" s="4" customFormat="1" ht="12.75">
      <c r="A17" s="5"/>
      <c r="C17" s="77"/>
      <c r="D17" s="33"/>
      <c r="E17" s="77"/>
      <c r="F17" s="77"/>
    </row>
    <row r="18" spans="1:6" s="4" customFormat="1" ht="12.75">
      <c r="A18" s="5"/>
      <c r="B18" s="85" t="s">
        <v>193</v>
      </c>
      <c r="C18" s="79"/>
      <c r="E18" s="79">
        <f>SUM(E16)</f>
        <v>1048415</v>
      </c>
      <c r="F18" s="79"/>
    </row>
    <row r="19" ht="12.75">
      <c r="B19" s="51"/>
    </row>
    <row r="22" spans="1:6" ht="12.75">
      <c r="A22" s="10"/>
      <c r="B22" s="7" t="s">
        <v>40</v>
      </c>
      <c r="C22" s="9"/>
      <c r="D22" s="9"/>
      <c r="E22" s="9" t="s">
        <v>307</v>
      </c>
      <c r="F22" s="9"/>
    </row>
    <row r="23" ht="12.75">
      <c r="B23" s="93"/>
    </row>
    <row r="24" spans="1:6" ht="12.75">
      <c r="A24" s="99" t="s">
        <v>152</v>
      </c>
      <c r="B24" s="51" t="s">
        <v>47</v>
      </c>
      <c r="C24" s="84"/>
      <c r="E24" s="1">
        <v>7500</v>
      </c>
      <c r="F24" s="1"/>
    </row>
    <row r="25" spans="1:6" ht="12.75">
      <c r="A25" s="99" t="s">
        <v>153</v>
      </c>
      <c r="B25" s="51" t="s">
        <v>48</v>
      </c>
      <c r="E25" s="1">
        <v>2500</v>
      </c>
      <c r="F25" s="1"/>
    </row>
    <row r="26" spans="1:6" ht="12.75">
      <c r="A26" s="99" t="s">
        <v>154</v>
      </c>
      <c r="B26" s="51" t="s">
        <v>53</v>
      </c>
      <c r="C26" s="84"/>
      <c r="E26" s="1">
        <v>25000</v>
      </c>
      <c r="F26" s="1"/>
    </row>
    <row r="27" spans="1:6" ht="12.75">
      <c r="A27" s="99" t="s">
        <v>155</v>
      </c>
      <c r="B27" s="51" t="s">
        <v>50</v>
      </c>
      <c r="C27" s="84"/>
      <c r="E27" s="1">
        <v>7500</v>
      </c>
      <c r="F27" s="1"/>
    </row>
    <row r="28" spans="1:6" ht="12.75">
      <c r="A28" s="100" t="s">
        <v>277</v>
      </c>
      <c r="B28" s="82" t="s">
        <v>276</v>
      </c>
      <c r="E28" s="1">
        <v>118940</v>
      </c>
      <c r="F28" s="1"/>
    </row>
    <row r="29" spans="1:6" ht="12.75">
      <c r="A29" s="100" t="s">
        <v>298</v>
      </c>
      <c r="B29" s="82" t="s">
        <v>297</v>
      </c>
      <c r="E29" s="1">
        <v>3000</v>
      </c>
      <c r="F29" s="1"/>
    </row>
    <row r="30" spans="1:6" ht="12.75">
      <c r="A30" s="99" t="s">
        <v>156</v>
      </c>
      <c r="B30" s="51" t="s">
        <v>33</v>
      </c>
      <c r="C30" s="84"/>
      <c r="E30" s="1">
        <v>14000</v>
      </c>
      <c r="F30" s="1"/>
    </row>
    <row r="31" spans="1:6" ht="12.75">
      <c r="A31" s="99" t="s">
        <v>157</v>
      </c>
      <c r="B31" s="51" t="s">
        <v>252</v>
      </c>
      <c r="C31" s="84"/>
      <c r="E31" s="1">
        <v>5000</v>
      </c>
      <c r="F31" s="1"/>
    </row>
    <row r="32" spans="1:6" ht="12.75">
      <c r="A32" s="101" t="s">
        <v>294</v>
      </c>
      <c r="B32" s="73" t="s">
        <v>255</v>
      </c>
      <c r="C32" s="2"/>
      <c r="E32" s="1">
        <f>SUM('GF'!E25)</f>
        <v>154077</v>
      </c>
      <c r="F32" s="1"/>
    </row>
    <row r="33" spans="1:6" ht="12.75">
      <c r="A33" s="101"/>
      <c r="B33" s="73"/>
      <c r="C33" s="52"/>
      <c r="D33" s="53"/>
      <c r="E33" s="33"/>
      <c r="F33" s="33"/>
    </row>
    <row r="34" spans="2:6" ht="12.75">
      <c r="B34" s="42" t="s">
        <v>196</v>
      </c>
      <c r="C34" s="54"/>
      <c r="E34" s="54">
        <f>SUM(E24:E33)</f>
        <v>337517</v>
      </c>
      <c r="F34" s="54"/>
    </row>
    <row r="35" spans="2:3" ht="12.75">
      <c r="B35" s="42"/>
      <c r="C35" s="54"/>
    </row>
    <row r="37" spans="1:6" ht="12.75">
      <c r="A37" s="10"/>
      <c r="B37" s="7" t="s">
        <v>63</v>
      </c>
      <c r="C37" s="9"/>
      <c r="D37" s="9"/>
      <c r="E37" s="9" t="s">
        <v>307</v>
      </c>
      <c r="F37" s="9"/>
    </row>
    <row r="38" ht="12.75">
      <c r="B38" s="93"/>
    </row>
    <row r="39" spans="1:6" ht="12.75">
      <c r="A39" s="99">
        <v>25147</v>
      </c>
      <c r="B39" s="73" t="s">
        <v>212</v>
      </c>
      <c r="E39" s="1">
        <v>4500</v>
      </c>
      <c r="F39" s="1"/>
    </row>
    <row r="40" spans="1:6" ht="12.75">
      <c r="A40" s="99" t="s">
        <v>158</v>
      </c>
      <c r="B40" s="51" t="s">
        <v>213</v>
      </c>
      <c r="E40" s="1">
        <v>2500</v>
      </c>
      <c r="F40" s="1"/>
    </row>
    <row r="41" spans="1:6" ht="12.75">
      <c r="A41" s="99" t="s">
        <v>159</v>
      </c>
      <c r="B41" s="73" t="s">
        <v>207</v>
      </c>
      <c r="C41" s="84"/>
      <c r="E41" s="1">
        <v>2300</v>
      </c>
      <c r="F41" s="1"/>
    </row>
    <row r="42" spans="1:6" ht="12.75">
      <c r="A42" s="100" t="s">
        <v>313</v>
      </c>
      <c r="B42" s="73" t="s">
        <v>62</v>
      </c>
      <c r="C42" s="84"/>
      <c r="E42" s="1">
        <v>1000</v>
      </c>
      <c r="F42" s="1"/>
    </row>
    <row r="43" spans="1:6" ht="12.75">
      <c r="A43" s="99" t="s">
        <v>160</v>
      </c>
      <c r="B43" s="51" t="s">
        <v>68</v>
      </c>
      <c r="C43" s="84"/>
      <c r="E43" s="1">
        <v>6100</v>
      </c>
      <c r="F43" s="1"/>
    </row>
    <row r="44" spans="1:6" ht="12.75">
      <c r="A44" s="99" t="s">
        <v>161</v>
      </c>
      <c r="B44" s="51" t="s">
        <v>70</v>
      </c>
      <c r="E44" s="1">
        <v>2000</v>
      </c>
      <c r="F44" s="1"/>
    </row>
    <row r="45" spans="1:6" ht="12.75">
      <c r="A45" s="99" t="s">
        <v>162</v>
      </c>
      <c r="B45" s="51" t="s">
        <v>72</v>
      </c>
      <c r="E45" s="1">
        <v>6500</v>
      </c>
      <c r="F45" s="1"/>
    </row>
    <row r="46" spans="1:6" ht="12.75">
      <c r="A46" s="100" t="s">
        <v>296</v>
      </c>
      <c r="B46" s="51" t="s">
        <v>295</v>
      </c>
      <c r="E46" s="1">
        <v>3500</v>
      </c>
      <c r="F46" s="1"/>
    </row>
    <row r="47" spans="1:6" ht="12.75">
      <c r="A47" s="99" t="s">
        <v>163</v>
      </c>
      <c r="B47" s="51" t="s">
        <v>55</v>
      </c>
      <c r="E47" s="1">
        <v>200</v>
      </c>
      <c r="F47" s="1"/>
    </row>
    <row r="48" spans="1:6" ht="12.75">
      <c r="A48" s="100" t="s">
        <v>299</v>
      </c>
      <c r="B48" s="51" t="s">
        <v>310</v>
      </c>
      <c r="E48" s="1">
        <v>800</v>
      </c>
      <c r="F48" s="1"/>
    </row>
    <row r="49" spans="1:6" ht="12.75">
      <c r="A49" s="99" t="s">
        <v>164</v>
      </c>
      <c r="B49" s="51" t="s">
        <v>300</v>
      </c>
      <c r="E49" s="1">
        <v>850</v>
      </c>
      <c r="F49" s="1"/>
    </row>
    <row r="50" spans="1:6" ht="12.75">
      <c r="A50" s="99" t="s">
        <v>165</v>
      </c>
      <c r="B50" s="51" t="s">
        <v>16</v>
      </c>
      <c r="E50" s="1">
        <v>0</v>
      </c>
      <c r="F50" s="1"/>
    </row>
    <row r="51" spans="3:6" ht="12.75">
      <c r="C51" s="52"/>
      <c r="D51" s="53"/>
      <c r="E51" s="33"/>
      <c r="F51" s="33"/>
    </row>
    <row r="52" spans="2:6" ht="12.75">
      <c r="B52" s="42" t="s">
        <v>196</v>
      </c>
      <c r="C52" s="54"/>
      <c r="E52" s="54">
        <f>SUM(E39:E51)</f>
        <v>30250</v>
      </c>
      <c r="F52" s="54"/>
    </row>
    <row r="53" spans="2:6" ht="12.75">
      <c r="B53" s="42"/>
      <c r="C53" s="54"/>
      <c r="E53" s="54"/>
      <c r="F53" s="54"/>
    </row>
    <row r="54" spans="2:6" ht="12.75">
      <c r="B54" s="42"/>
      <c r="C54" s="54"/>
      <c r="E54" s="54"/>
      <c r="F54" s="54"/>
    </row>
    <row r="55" ht="12.75">
      <c r="B55" s="95"/>
    </row>
    <row r="57" spans="1:6" ht="12.75">
      <c r="A57" s="10"/>
      <c r="B57" s="7" t="s">
        <v>166</v>
      </c>
      <c r="C57" s="9"/>
      <c r="D57" s="9"/>
      <c r="E57" s="9" t="s">
        <v>307</v>
      </c>
      <c r="F57" s="9"/>
    </row>
    <row r="58" ht="12.75">
      <c r="B58" s="93"/>
    </row>
    <row r="59" spans="1:6" ht="12.75">
      <c r="A59" s="99" t="s">
        <v>167</v>
      </c>
      <c r="B59" s="51" t="s">
        <v>101</v>
      </c>
      <c r="E59" s="1">
        <v>6500</v>
      </c>
      <c r="F59" s="1"/>
    </row>
    <row r="60" spans="1:6" ht="12.75">
      <c r="A60" s="99" t="s">
        <v>168</v>
      </c>
      <c r="B60" s="51" t="s">
        <v>87</v>
      </c>
      <c r="E60" s="1">
        <v>27000</v>
      </c>
      <c r="F60" s="1"/>
    </row>
    <row r="61" spans="1:6" ht="12.75">
      <c r="A61" s="99" t="s">
        <v>169</v>
      </c>
      <c r="B61" s="73" t="s">
        <v>208</v>
      </c>
      <c r="E61" s="1">
        <v>5000</v>
      </c>
      <c r="F61" s="1"/>
    </row>
    <row r="62" spans="1:6" ht="12.75">
      <c r="A62" s="99" t="s">
        <v>170</v>
      </c>
      <c r="B62" s="51" t="s">
        <v>62</v>
      </c>
      <c r="E62" s="1">
        <v>1500</v>
      </c>
      <c r="F62" s="1"/>
    </row>
    <row r="63" spans="1:6" ht="12.75">
      <c r="A63" s="99" t="s">
        <v>171</v>
      </c>
      <c r="B63" s="51" t="s">
        <v>33</v>
      </c>
      <c r="E63" s="1">
        <v>55000</v>
      </c>
      <c r="F63" s="1"/>
    </row>
    <row r="64" spans="1:6" ht="12.75">
      <c r="A64" s="99" t="s">
        <v>172</v>
      </c>
      <c r="B64" s="51" t="s">
        <v>173</v>
      </c>
      <c r="E64" s="1">
        <v>9000</v>
      </c>
      <c r="F64" s="1"/>
    </row>
    <row r="65" spans="1:7" ht="12.75">
      <c r="A65" s="99" t="s">
        <v>174</v>
      </c>
      <c r="B65" s="51" t="s">
        <v>283</v>
      </c>
      <c r="E65" s="1">
        <v>11000</v>
      </c>
      <c r="F65" s="1"/>
      <c r="G65" s="1"/>
    </row>
    <row r="66" spans="1:6" ht="12.75">
      <c r="A66" s="100" t="s">
        <v>289</v>
      </c>
      <c r="B66" s="51" t="s">
        <v>284</v>
      </c>
      <c r="C66" s="84"/>
      <c r="E66" s="1">
        <v>5000</v>
      </c>
      <c r="F66" s="1"/>
    </row>
    <row r="67" spans="1:6" ht="12.75">
      <c r="A67" s="99" t="s">
        <v>175</v>
      </c>
      <c r="B67" s="94" t="s">
        <v>54</v>
      </c>
      <c r="E67" s="1">
        <v>7500</v>
      </c>
      <c r="F67" s="1"/>
    </row>
    <row r="68" spans="1:7" ht="12.75">
      <c r="A68" s="99" t="s">
        <v>176</v>
      </c>
      <c r="B68" s="51" t="s">
        <v>93</v>
      </c>
      <c r="E68" s="1">
        <v>7000</v>
      </c>
      <c r="F68" s="1"/>
      <c r="G68" s="65"/>
    </row>
    <row r="69" spans="1:6" ht="12.75">
      <c r="A69" s="99" t="s">
        <v>177</v>
      </c>
      <c r="B69" s="51" t="s">
        <v>55</v>
      </c>
      <c r="E69" s="1">
        <v>15000</v>
      </c>
      <c r="F69" s="1"/>
    </row>
    <row r="70" spans="1:6" ht="12.75">
      <c r="A70" s="99" t="s">
        <v>178</v>
      </c>
      <c r="B70" s="51" t="s">
        <v>57</v>
      </c>
      <c r="E70" s="1">
        <v>6000</v>
      </c>
      <c r="F70" s="1"/>
    </row>
    <row r="71" spans="1:6" ht="12.75">
      <c r="A71" s="99" t="s">
        <v>179</v>
      </c>
      <c r="B71" s="51" t="s">
        <v>180</v>
      </c>
      <c r="E71" s="1">
        <v>20000</v>
      </c>
      <c r="F71" s="1"/>
    </row>
    <row r="72" spans="1:6" ht="12.75">
      <c r="A72" s="99" t="s">
        <v>181</v>
      </c>
      <c r="B72" s="51" t="s">
        <v>182</v>
      </c>
      <c r="E72" s="1">
        <v>70000</v>
      </c>
      <c r="F72" s="1"/>
    </row>
    <row r="73" spans="1:6" ht="12.75">
      <c r="A73" s="100" t="s">
        <v>319</v>
      </c>
      <c r="B73" s="51" t="s">
        <v>320</v>
      </c>
      <c r="E73" s="1">
        <v>26500</v>
      </c>
      <c r="F73" s="1"/>
    </row>
    <row r="74" spans="1:6" ht="12.75">
      <c r="A74" s="100" t="s">
        <v>248</v>
      </c>
      <c r="B74" s="51" t="s">
        <v>243</v>
      </c>
      <c r="E74" s="1">
        <v>19800</v>
      </c>
      <c r="F74" s="1"/>
    </row>
    <row r="75" spans="1:6" ht="12.75">
      <c r="A75" s="100" t="s">
        <v>304</v>
      </c>
      <c r="B75" s="4" t="s">
        <v>302</v>
      </c>
      <c r="E75" s="1">
        <v>0</v>
      </c>
      <c r="F75" s="1"/>
    </row>
    <row r="76" spans="1:6" ht="12.75">
      <c r="A76" s="100"/>
      <c r="B76" s="51"/>
      <c r="C76" s="52"/>
      <c r="D76" s="53"/>
      <c r="E76" s="33"/>
      <c r="F76" s="33"/>
    </row>
    <row r="77" spans="2:6" ht="12.75">
      <c r="B77" s="42" t="s">
        <v>196</v>
      </c>
      <c r="C77" s="54"/>
      <c r="E77" s="54">
        <f>SUM(E59:E75)</f>
        <v>291800</v>
      </c>
      <c r="F77" s="54"/>
    </row>
    <row r="79" spans="3:6" ht="12.75">
      <c r="C79" s="52"/>
      <c r="D79" s="53"/>
      <c r="E79" s="33"/>
      <c r="F79" s="33"/>
    </row>
    <row r="80" spans="2:6" ht="12.75">
      <c r="B80" s="95" t="s">
        <v>198</v>
      </c>
      <c r="C80" s="54"/>
      <c r="E80" s="54">
        <f>SUM(E77,E52,E34)</f>
        <v>659567</v>
      </c>
      <c r="F80" s="54"/>
    </row>
    <row r="81" ht="12.75">
      <c r="B81" s="95"/>
    </row>
    <row r="82" spans="2:6" ht="12.75">
      <c r="B82" s="55" t="s">
        <v>321</v>
      </c>
      <c r="C82" s="71"/>
      <c r="D82" s="55"/>
      <c r="E82" s="71">
        <v>80595</v>
      </c>
      <c r="F82" s="96"/>
    </row>
    <row r="83" spans="1:3" s="4" customFormat="1" ht="12.75">
      <c r="A83" s="8"/>
      <c r="B83" s="2"/>
      <c r="C83" s="1"/>
    </row>
    <row r="84" spans="1:6" ht="12.75">
      <c r="A84" s="11"/>
      <c r="B84" s="3" t="s">
        <v>113</v>
      </c>
      <c r="C84" s="9"/>
      <c r="D84" s="9"/>
      <c r="E84" s="9" t="s">
        <v>307</v>
      </c>
      <c r="F84" s="9"/>
    </row>
    <row r="85" ht="12.75">
      <c r="B85" s="93"/>
    </row>
    <row r="86" spans="1:6" ht="12.75">
      <c r="A86" s="99" t="s">
        <v>183</v>
      </c>
      <c r="B86" s="51" t="s">
        <v>119</v>
      </c>
      <c r="C86" s="91"/>
      <c r="E86" s="6">
        <v>29410</v>
      </c>
      <c r="F86" s="6"/>
    </row>
    <row r="87" spans="1:6" ht="12.75">
      <c r="A87" s="99" t="s">
        <v>184</v>
      </c>
      <c r="B87" s="51" t="s">
        <v>185</v>
      </c>
      <c r="C87" s="91"/>
      <c r="E87" s="6">
        <v>205775</v>
      </c>
      <c r="F87" s="6"/>
    </row>
    <row r="88" spans="1:6" ht="12.75">
      <c r="A88" s="99" t="s">
        <v>186</v>
      </c>
      <c r="B88" s="51" t="s">
        <v>125</v>
      </c>
      <c r="C88" s="92"/>
      <c r="E88" s="1">
        <v>8063</v>
      </c>
      <c r="F88" s="1"/>
    </row>
    <row r="89" spans="1:6" ht="12.75">
      <c r="A89" s="99" t="s">
        <v>187</v>
      </c>
      <c r="B89" s="51" t="s">
        <v>188</v>
      </c>
      <c r="C89" s="92"/>
      <c r="E89" s="1">
        <v>38850</v>
      </c>
      <c r="F89" s="1"/>
    </row>
    <row r="90" spans="1:6" ht="12.75">
      <c r="A90" s="99" t="s">
        <v>189</v>
      </c>
      <c r="B90" s="51" t="s">
        <v>130</v>
      </c>
      <c r="C90" s="91"/>
      <c r="E90" s="1">
        <v>1020</v>
      </c>
      <c r="F90" s="1"/>
    </row>
    <row r="91" spans="1:7" ht="12.75">
      <c r="A91" s="99" t="s">
        <v>190</v>
      </c>
      <c r="B91" s="51" t="s">
        <v>191</v>
      </c>
      <c r="C91" s="91"/>
      <c r="E91" s="1">
        <v>7120</v>
      </c>
      <c r="F91" s="1"/>
      <c r="G91" s="65"/>
    </row>
    <row r="92" spans="1:6" ht="12.75">
      <c r="A92" s="99" t="s">
        <v>192</v>
      </c>
      <c r="B92" s="51" t="s">
        <v>135</v>
      </c>
      <c r="C92" s="91"/>
      <c r="E92" s="1">
        <v>18015</v>
      </c>
      <c r="F92" s="1"/>
    </row>
    <row r="93" spans="3:6" ht="12.75">
      <c r="C93" s="52"/>
      <c r="D93" s="53"/>
      <c r="E93" s="33"/>
      <c r="F93" s="33"/>
    </row>
    <row r="94" spans="2:6" ht="12.75">
      <c r="B94" s="42" t="s">
        <v>196</v>
      </c>
      <c r="C94" s="54"/>
      <c r="E94" s="34">
        <f>SUM(E86:E93)</f>
        <v>308253</v>
      </c>
      <c r="F94" s="34"/>
    </row>
    <row r="95" spans="2:3" ht="12.75">
      <c r="B95" s="42"/>
      <c r="C95" s="54"/>
    </row>
    <row r="96" spans="2:6" ht="12.75">
      <c r="B96" s="55"/>
      <c r="C96" s="54"/>
      <c r="E96" s="6"/>
      <c r="F96" s="6"/>
    </row>
    <row r="98" ht="13.5" thickBot="1">
      <c r="B98" s="51"/>
    </row>
    <row r="99" spans="1:6" ht="12.75">
      <c r="A99" s="56"/>
      <c r="B99" s="106"/>
      <c r="C99" s="57"/>
      <c r="D99" s="57"/>
      <c r="E99" s="58"/>
      <c r="F99" s="59"/>
    </row>
    <row r="100" spans="1:6" ht="12.75">
      <c r="A100" s="60"/>
      <c r="B100" s="28"/>
      <c r="C100" s="35"/>
      <c r="D100" s="35"/>
      <c r="E100" s="35" t="s">
        <v>307</v>
      </c>
      <c r="F100" s="66"/>
    </row>
    <row r="101" spans="1:6" ht="12.75">
      <c r="A101" s="60"/>
      <c r="B101" s="43" t="s">
        <v>197</v>
      </c>
      <c r="C101" s="44"/>
      <c r="D101" s="44"/>
      <c r="E101" s="44">
        <f>SUM(E80,E82,E94,)</f>
        <v>1048415</v>
      </c>
      <c r="F101" s="67"/>
    </row>
    <row r="102" spans="1:6" ht="12.75">
      <c r="A102" s="60"/>
      <c r="B102" s="46" t="s">
        <v>195</v>
      </c>
      <c r="C102" s="36"/>
      <c r="D102" s="36"/>
      <c r="E102" s="36">
        <f>SUM(E18)</f>
        <v>1048415</v>
      </c>
      <c r="F102" s="45"/>
    </row>
    <row r="103" spans="1:6" ht="12.75">
      <c r="A103" s="60"/>
      <c r="B103" s="43" t="s">
        <v>194</v>
      </c>
      <c r="C103" s="44"/>
      <c r="D103" s="44"/>
      <c r="E103" s="44">
        <f>SUM(E102-E101)</f>
        <v>0</v>
      </c>
      <c r="F103" s="67"/>
    </row>
    <row r="104" spans="1:6" ht="13.5" thickBot="1">
      <c r="A104" s="61"/>
      <c r="B104" s="62"/>
      <c r="C104" s="63"/>
      <c r="D104" s="63"/>
      <c r="E104" s="62"/>
      <c r="F104" s="64"/>
    </row>
  </sheetData>
  <sheetProtection/>
  <printOptions/>
  <pageMargins left="1.25" right="0.5" top="0.5" bottom="0.5" header="0.5" footer="0.5"/>
  <pageSetup horizontalDpi="600" verticalDpi="600" orientation="portrait" scale="93" r:id="rId1"/>
  <headerFooter alignWithMargins="0">
    <oddFooter>&amp;CWater / Sewer Fund Budget
Page &amp;P of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8515625" style="12" customWidth="1"/>
    <col min="2" max="3" width="2.7109375" style="13" customWidth="1"/>
    <col min="4" max="4" width="14.8515625" style="12" customWidth="1"/>
    <col min="5" max="5" width="16.57421875" style="12" customWidth="1"/>
    <col min="6" max="6" width="16.8515625" style="12" customWidth="1"/>
    <col min="7" max="7" width="9.140625" style="12" customWidth="1"/>
    <col min="8" max="8" width="12.421875" style="12" bestFit="1" customWidth="1"/>
    <col min="9" max="9" width="9.57421875" style="12" bestFit="1" customWidth="1"/>
    <col min="10" max="16384" width="9.140625" style="12" customWidth="1"/>
  </cols>
  <sheetData>
    <row r="3" spans="1:6" ht="15">
      <c r="A3" s="23" t="s">
        <v>264</v>
      </c>
      <c r="D3" s="19" t="s">
        <v>221</v>
      </c>
      <c r="E3" s="19" t="s">
        <v>222</v>
      </c>
      <c r="F3" s="19" t="s">
        <v>216</v>
      </c>
    </row>
    <row r="4" spans="4:7" ht="14.25">
      <c r="D4" s="102">
        <v>42573</v>
      </c>
      <c r="E4" s="102">
        <v>42576</v>
      </c>
      <c r="F4" s="27"/>
      <c r="G4" s="27"/>
    </row>
    <row r="5" spans="1:6" ht="14.25">
      <c r="A5" s="12" t="s">
        <v>223</v>
      </c>
      <c r="D5" s="22">
        <v>23841170</v>
      </c>
      <c r="E5" s="22">
        <v>76919477</v>
      </c>
      <c r="F5" s="22">
        <f>SUM(D5:E5)</f>
        <v>100760647</v>
      </c>
    </row>
    <row r="6" spans="1:8" ht="14.25">
      <c r="A6" s="12" t="s">
        <v>224</v>
      </c>
      <c r="B6" s="15" t="s">
        <v>225</v>
      </c>
      <c r="C6" s="15"/>
      <c r="D6" s="22">
        <v>86358</v>
      </c>
      <c r="E6" s="22"/>
      <c r="F6" s="22">
        <f>SUM(D6:E6)</f>
        <v>86358</v>
      </c>
      <c r="H6" s="22"/>
    </row>
    <row r="7" spans="1:6" ht="14.25">
      <c r="A7" s="12" t="s">
        <v>242</v>
      </c>
      <c r="B7" s="15"/>
      <c r="C7" s="15"/>
      <c r="D7" s="22"/>
      <c r="E7" s="22"/>
      <c r="F7" s="22">
        <f>SUM(D7:E7)</f>
        <v>0</v>
      </c>
    </row>
    <row r="8" spans="1:6" ht="14.25">
      <c r="A8" s="12" t="s">
        <v>238</v>
      </c>
      <c r="B8" s="15" t="s">
        <v>226</v>
      </c>
      <c r="C8" s="15"/>
      <c r="D8" s="97">
        <v>5080309</v>
      </c>
      <c r="E8" s="97">
        <v>16975345</v>
      </c>
      <c r="F8" s="97">
        <f>SUM(D8:E8)</f>
        <v>22055654</v>
      </c>
    </row>
    <row r="9" spans="1:7" ht="15">
      <c r="A9" s="16" t="s">
        <v>227</v>
      </c>
      <c r="B9" s="18" t="s">
        <v>230</v>
      </c>
      <c r="C9" s="18"/>
      <c r="D9" s="17">
        <f>SUM(D5:D6)-D8</f>
        <v>18847219</v>
      </c>
      <c r="E9" s="17">
        <f>SUM(E5:E7)-E8</f>
        <v>59944132</v>
      </c>
      <c r="F9" s="17">
        <f>SUM(D9:E9)</f>
        <v>78791351</v>
      </c>
      <c r="G9" s="20"/>
    </row>
    <row r="10" spans="1:6" ht="14.25">
      <c r="A10" s="12" t="s">
        <v>229</v>
      </c>
      <c r="B10" s="13" t="s">
        <v>228</v>
      </c>
      <c r="D10" s="70">
        <f>SUM(D17)</f>
        <v>0.5693</v>
      </c>
      <c r="E10" s="70">
        <f>SUM(D10)</f>
        <v>0.5693</v>
      </c>
      <c r="F10" s="70">
        <f>SUM(E10)</f>
        <v>0.5693</v>
      </c>
    </row>
    <row r="11" spans="1:7" ht="15">
      <c r="A11" s="16" t="s">
        <v>232</v>
      </c>
      <c r="B11" s="18" t="s">
        <v>230</v>
      </c>
      <c r="C11" s="18"/>
      <c r="D11" s="17">
        <f>SUM(D9/100)*D10</f>
        <v>107297.21776700001</v>
      </c>
      <c r="E11" s="17">
        <f>SUM(E9/100)*E10</f>
        <v>341261.943476</v>
      </c>
      <c r="F11" s="17">
        <f>SUM(D11:E11)</f>
        <v>448559.161243</v>
      </c>
      <c r="G11" s="20"/>
    </row>
    <row r="12" spans="1:6" ht="14.25">
      <c r="A12" s="12" t="s">
        <v>233</v>
      </c>
      <c r="B12" s="15" t="s">
        <v>225</v>
      </c>
      <c r="C12" s="15"/>
      <c r="D12" s="97">
        <v>23166</v>
      </c>
      <c r="E12" s="97">
        <v>66609</v>
      </c>
      <c r="F12" s="97">
        <f>SUM(D12:E12)</f>
        <v>89775</v>
      </c>
    </row>
    <row r="13" spans="1:7" ht="15">
      <c r="A13" s="16" t="s">
        <v>231</v>
      </c>
      <c r="B13" s="18" t="s">
        <v>230</v>
      </c>
      <c r="C13" s="18"/>
      <c r="D13" s="17">
        <f>SUM(D11:D12)</f>
        <v>130463.21776700001</v>
      </c>
      <c r="E13" s="17">
        <f>SUM(E11:E12)</f>
        <v>407870.943476</v>
      </c>
      <c r="F13" s="17">
        <f>SUM(D13:E13)</f>
        <v>538334.161243</v>
      </c>
      <c r="G13" s="20"/>
    </row>
    <row r="14" spans="1:6" ht="15" thickBot="1">
      <c r="A14" s="12" t="s">
        <v>234</v>
      </c>
      <c r="B14" s="15" t="s">
        <v>228</v>
      </c>
      <c r="C14" s="15"/>
      <c r="D14" s="98">
        <v>0.94</v>
      </c>
      <c r="E14" s="98">
        <v>0.94</v>
      </c>
      <c r="F14" s="98">
        <v>0.94</v>
      </c>
    </row>
    <row r="15" spans="1:9" ht="15.75" thickTop="1">
      <c r="A15" s="16" t="s">
        <v>235</v>
      </c>
      <c r="B15" s="18" t="s">
        <v>230</v>
      </c>
      <c r="C15" s="18"/>
      <c r="D15" s="17">
        <f>SUM(D13*D14)</f>
        <v>122635.42470098</v>
      </c>
      <c r="E15" s="17">
        <f>SUM(E13*E14)</f>
        <v>383398.68686743994</v>
      </c>
      <c r="F15" s="17">
        <f>SUM(F13*F14)</f>
        <v>506034.1115684199</v>
      </c>
      <c r="G15" s="20"/>
      <c r="I15" s="14"/>
    </row>
    <row r="17" spans="1:5" ht="15">
      <c r="A17" s="19" t="s">
        <v>236</v>
      </c>
      <c r="D17" s="69">
        <v>0.5693</v>
      </c>
      <c r="E17" s="21"/>
    </row>
    <row r="18" spans="1:4" ht="15">
      <c r="A18" s="24" t="s">
        <v>237</v>
      </c>
      <c r="B18" s="26"/>
      <c r="C18" s="26"/>
      <c r="D18" s="25">
        <f>SUM(F15)</f>
        <v>506034.1115684199</v>
      </c>
    </row>
    <row r="19" ht="14.25">
      <c r="D1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Abernathy</dc:creator>
  <cp:keywords/>
  <dc:description/>
  <cp:lastModifiedBy>CityMgr</cp:lastModifiedBy>
  <cp:lastPrinted>2016-04-20T16:53:22Z</cp:lastPrinted>
  <dcterms:created xsi:type="dcterms:W3CDTF">2006-01-18T21:07:20Z</dcterms:created>
  <dcterms:modified xsi:type="dcterms:W3CDTF">2016-07-25T22:20:16Z</dcterms:modified>
  <cp:category/>
  <cp:version/>
  <cp:contentType/>
  <cp:contentStatus/>
</cp:coreProperties>
</file>