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510" windowHeight="5670" activeTab="0"/>
  </bookViews>
  <sheets>
    <sheet name="GF" sheetId="1" r:id="rId1"/>
    <sheet name="WF" sheetId="2" r:id="rId2"/>
    <sheet name="Taxes" sheetId="3" r:id="rId3"/>
  </sheets>
  <definedNames>
    <definedName name="_xlfn.IFERROR" hidden="1">#NAME?</definedName>
    <definedName name="_xlnm.Print_Area" localSheetId="1">'WF'!$A$1:$E$98</definedName>
  </definedNames>
  <calcPr fullCalcOnLoad="1"/>
</workbook>
</file>

<file path=xl/sharedStrings.xml><?xml version="1.0" encoding="utf-8"?>
<sst xmlns="http://schemas.openxmlformats.org/spreadsheetml/2006/main" count="461" uniqueCount="363">
  <si>
    <t xml:space="preserve">  OPERATING REVENUES</t>
  </si>
  <si>
    <t>014007</t>
  </si>
  <si>
    <t>AD VALOREM TAXES</t>
  </si>
  <si>
    <t>014014</t>
  </si>
  <si>
    <t>DELINQUENT AD VALOREM TAXES</t>
  </si>
  <si>
    <t>014021</t>
  </si>
  <si>
    <t>PENALTIES AND INTEREST</t>
  </si>
  <si>
    <t>014028</t>
  </si>
  <si>
    <t>FRANCHISE FEES</t>
  </si>
  <si>
    <t>014035</t>
  </si>
  <si>
    <t>LICENSES &amp; PERMITS</t>
  </si>
  <si>
    <t>014049</t>
  </si>
  <si>
    <t>MUNICIPAL COURT FEES</t>
  </si>
  <si>
    <t>014056</t>
  </si>
  <si>
    <t>COURT TECHNOLOGY FEES</t>
  </si>
  <si>
    <t>014070</t>
  </si>
  <si>
    <t>MISCELLANEOUS</t>
  </si>
  <si>
    <t>014077</t>
  </si>
  <si>
    <t>LEASES AND RENTS</t>
  </si>
  <si>
    <t>014084</t>
  </si>
  <si>
    <t>SANITATION CHARGES</t>
  </si>
  <si>
    <t>014091</t>
  </si>
  <si>
    <t>014105</t>
  </si>
  <si>
    <t>SALES TAX INCOME</t>
  </si>
  <si>
    <t>014112</t>
  </si>
  <si>
    <t>SALES TAX (AD VALOREM)</t>
  </si>
  <si>
    <t>014119</t>
  </si>
  <si>
    <t>MOSQUITO SPRAYING</t>
  </si>
  <si>
    <t>014133</t>
  </si>
  <si>
    <t>INTEREST INCOME</t>
  </si>
  <si>
    <t>014140</t>
  </si>
  <si>
    <t>SALE OF PROPERTY</t>
  </si>
  <si>
    <t xml:space="preserve">  CITY PARKS</t>
  </si>
  <si>
    <t>UTILITIES</t>
  </si>
  <si>
    <t>015014</t>
  </si>
  <si>
    <t>CITY PARK MAINTENANCE</t>
  </si>
  <si>
    <t xml:space="preserve">  JUDICIAL</t>
  </si>
  <si>
    <t>015056</t>
  </si>
  <si>
    <t>JUDICIAL EXPENSES</t>
  </si>
  <si>
    <t>015063</t>
  </si>
  <si>
    <t xml:space="preserve">  NONDEPARTMENTAL</t>
  </si>
  <si>
    <t>015105</t>
  </si>
  <si>
    <t>015112</t>
  </si>
  <si>
    <t>LEGAL PUBLICATIONS</t>
  </si>
  <si>
    <t>015119</t>
  </si>
  <si>
    <t>LEGAL</t>
  </si>
  <si>
    <t>015126</t>
  </si>
  <si>
    <t>ACCOUNTING</t>
  </si>
  <si>
    <t>JANITORIAL SUPPLIES</t>
  </si>
  <si>
    <t>015147</t>
  </si>
  <si>
    <t>TELEPHONES</t>
  </si>
  <si>
    <t>015151</t>
  </si>
  <si>
    <t>015154</t>
  </si>
  <si>
    <t>GENERAL INSURANCE/SAFETY</t>
  </si>
  <si>
    <t>SUPPLIES</t>
  </si>
  <si>
    <t>EQUIPMENT MAINTENANCE</t>
  </si>
  <si>
    <t>015189</t>
  </si>
  <si>
    <t>BUILDING &amp; GROUNDS</t>
  </si>
  <si>
    <t>015196</t>
  </si>
  <si>
    <t xml:space="preserve">  LEGISLATIVE</t>
  </si>
  <si>
    <t>015266</t>
  </si>
  <si>
    <t>015273</t>
  </si>
  <si>
    <t>TRAVEL</t>
  </si>
  <si>
    <t xml:space="preserve">  ADMINISTRATION</t>
  </si>
  <si>
    <t>015301</t>
  </si>
  <si>
    <t>ADMINISTRATIVE AUTO ALLOWANCE</t>
  </si>
  <si>
    <t>015315</t>
  </si>
  <si>
    <t>015329</t>
  </si>
  <si>
    <t>OFFICE SUPPLIES</t>
  </si>
  <si>
    <t>015336</t>
  </si>
  <si>
    <t>PRINTING</t>
  </si>
  <si>
    <t>015343</t>
  </si>
  <si>
    <t>POSTAGE</t>
  </si>
  <si>
    <t>015350</t>
  </si>
  <si>
    <t>ELECTION</t>
  </si>
  <si>
    <t>015385</t>
  </si>
  <si>
    <t xml:space="preserve">  SANITATION</t>
  </si>
  <si>
    <t>015434</t>
  </si>
  <si>
    <t>015448</t>
  </si>
  <si>
    <t>015469</t>
  </si>
  <si>
    <t>015476</t>
  </si>
  <si>
    <t>015483</t>
  </si>
  <si>
    <t xml:space="preserve">  STREETS</t>
  </si>
  <si>
    <t>015525</t>
  </si>
  <si>
    <t>015532</t>
  </si>
  <si>
    <t>ENGINEERING FEES</t>
  </si>
  <si>
    <t>015546</t>
  </si>
  <si>
    <t>UTILITIES - STREET LIGHTING</t>
  </si>
  <si>
    <t>015553</t>
  </si>
  <si>
    <t>015567</t>
  </si>
  <si>
    <t>015574</t>
  </si>
  <si>
    <t>VEHICLE MAINTENANCE</t>
  </si>
  <si>
    <t>015581</t>
  </si>
  <si>
    <t xml:space="preserve">  FIRE</t>
  </si>
  <si>
    <t>015651</t>
  </si>
  <si>
    <t>015672</t>
  </si>
  <si>
    <t xml:space="preserve">  POLICE</t>
  </si>
  <si>
    <t>015728</t>
  </si>
  <si>
    <t>UNIFORMS</t>
  </si>
  <si>
    <t>015735</t>
  </si>
  <si>
    <t>015742</t>
  </si>
  <si>
    <t>015749</t>
  </si>
  <si>
    <t>015791</t>
  </si>
  <si>
    <t>015812</t>
  </si>
  <si>
    <t>015819</t>
  </si>
  <si>
    <t xml:space="preserve">  LIBRARY</t>
  </si>
  <si>
    <t>015868</t>
  </si>
  <si>
    <t>LIBRARY SERVICES</t>
  </si>
  <si>
    <t>015872</t>
  </si>
  <si>
    <t>SOFTWARE SUPPORT</t>
  </si>
  <si>
    <t xml:space="preserve">  PAYROLL</t>
  </si>
  <si>
    <t>017007</t>
  </si>
  <si>
    <t>JUDICIAL SALARY</t>
  </si>
  <si>
    <t>017014</t>
  </si>
  <si>
    <t>CUSTODIAL SALARY (PT)</t>
  </si>
  <si>
    <t>017021</t>
  </si>
  <si>
    <t>ADMINISTRATIVE SALARIES</t>
  </si>
  <si>
    <t>017035</t>
  </si>
  <si>
    <t>FIRE SALARIES</t>
  </si>
  <si>
    <t>017042</t>
  </si>
  <si>
    <t>POLICE SALARIES</t>
  </si>
  <si>
    <t>017049</t>
  </si>
  <si>
    <t>TML - ADMIN. DEPARTMENT</t>
  </si>
  <si>
    <t>017056</t>
  </si>
  <si>
    <t>017063</t>
  </si>
  <si>
    <t>TML - POLICE DEPARTMENT</t>
  </si>
  <si>
    <t>017105</t>
  </si>
  <si>
    <t>TMRS - ADMIN. DEPARTMENT</t>
  </si>
  <si>
    <t>017112</t>
  </si>
  <si>
    <t>017119</t>
  </si>
  <si>
    <t>TMRS - POLICE DEPARTMENT</t>
  </si>
  <si>
    <t>017600</t>
  </si>
  <si>
    <t>PAYROLL TAX EXPENSE (FICA)</t>
  </si>
  <si>
    <t xml:space="preserve">  REVENUES</t>
  </si>
  <si>
    <t>024014</t>
  </si>
  <si>
    <t>024021</t>
  </si>
  <si>
    <t>RECONNECTION FEES</t>
  </si>
  <si>
    <t>024028</t>
  </si>
  <si>
    <t>RETURNED CHECK / LATE FEES</t>
  </si>
  <si>
    <t>024035</t>
  </si>
  <si>
    <t>LEASE INCOME</t>
  </si>
  <si>
    <t>024056</t>
  </si>
  <si>
    <t>METERED WATER SALES</t>
  </si>
  <si>
    <t>024063</t>
  </si>
  <si>
    <t>SEWER SERVICE SALES</t>
  </si>
  <si>
    <t>024070</t>
  </si>
  <si>
    <t>024084</t>
  </si>
  <si>
    <t>025007</t>
  </si>
  <si>
    <t>025021</t>
  </si>
  <si>
    <t>025035</t>
  </si>
  <si>
    <t>025049</t>
  </si>
  <si>
    <t>025067</t>
  </si>
  <si>
    <t>025069</t>
  </si>
  <si>
    <t>025154</t>
  </si>
  <si>
    <t>025168</t>
  </si>
  <si>
    <t>025182</t>
  </si>
  <si>
    <t>025189</t>
  </si>
  <si>
    <t>025196</t>
  </si>
  <si>
    <t>025252</t>
  </si>
  <si>
    <t xml:space="preserve">  WATER / SEWER MAINTENANCE</t>
  </si>
  <si>
    <t>025462</t>
  </si>
  <si>
    <t>025476</t>
  </si>
  <si>
    <t>025483</t>
  </si>
  <si>
    <t>025490</t>
  </si>
  <si>
    <t>025525</t>
  </si>
  <si>
    <t>025539</t>
  </si>
  <si>
    <t>STATE FEES &amp; PERMITS</t>
  </si>
  <si>
    <t>025546</t>
  </si>
  <si>
    <t>025567</t>
  </si>
  <si>
    <t>025574</t>
  </si>
  <si>
    <t>025581</t>
  </si>
  <si>
    <t>025595</t>
  </si>
  <si>
    <t>025602</t>
  </si>
  <si>
    <t>WATER/SEWER TREATMENT</t>
  </si>
  <si>
    <t>025609</t>
  </si>
  <si>
    <t>UTILITY MAINTENANCE</t>
  </si>
  <si>
    <t>027007</t>
  </si>
  <si>
    <t>027014</t>
  </si>
  <si>
    <t>027021</t>
  </si>
  <si>
    <t>027056</t>
  </si>
  <si>
    <t>TML - MAINTENANCE DEPARTMENT</t>
  </si>
  <si>
    <t>027077</t>
  </si>
  <si>
    <t>027084</t>
  </si>
  <si>
    <t>TMRS - MAINTENANCE DEPARTMENT</t>
  </si>
  <si>
    <t>027600</t>
  </si>
  <si>
    <t>TOTAL REVENUE - ALL SOURCES</t>
  </si>
  <si>
    <t>NET SURPLUS (DEFICIT)</t>
  </si>
  <si>
    <t>TOTAL REVENUES</t>
  </si>
  <si>
    <t>TOTAL</t>
  </si>
  <si>
    <t>TOTAL EXPENSE</t>
  </si>
  <si>
    <t>TOTAL OPERATING EXPENSE</t>
  </si>
  <si>
    <t>LIBRARY SALARIES</t>
  </si>
  <si>
    <t>015608</t>
  </si>
  <si>
    <t>017022</t>
  </si>
  <si>
    <t>014127</t>
  </si>
  <si>
    <t>017029</t>
  </si>
  <si>
    <t>HR EXPENSES</t>
  </si>
  <si>
    <t>017133</t>
  </si>
  <si>
    <t>SUPPLIES &amp; EQUIPMENT</t>
  </si>
  <si>
    <t>DUES, REGISTRATIONS &amp; MEETINGS</t>
  </si>
  <si>
    <t>DUES, REGISTRATIONS &amp; TRAINING</t>
  </si>
  <si>
    <t>VECTOR CONTROL (MOSQUITO)</t>
  </si>
  <si>
    <t>APPRAISAL DIST. EXPENSE</t>
  </si>
  <si>
    <t>SEALCOAT PROJECT</t>
  </si>
  <si>
    <t>SOFTWARE / IT</t>
  </si>
  <si>
    <t>LEGAL/PUBLICATIONS</t>
  </si>
  <si>
    <t>015013</t>
  </si>
  <si>
    <t>CONTRACTED MAINTENANCE</t>
  </si>
  <si>
    <t>Total</t>
  </si>
  <si>
    <t>COURT SECURITY FEE</t>
  </si>
  <si>
    <t>CODIFICATION</t>
  </si>
  <si>
    <t>014057</t>
  </si>
  <si>
    <t>015113</t>
  </si>
  <si>
    <t>Lubbock</t>
  </si>
  <si>
    <t>Hale</t>
  </si>
  <si>
    <t>Total Net Taxable Value</t>
  </si>
  <si>
    <t>Total Value of Protested Property</t>
  </si>
  <si>
    <t>+</t>
  </si>
  <si>
    <t>-</t>
  </si>
  <si>
    <t>Adjusted Tax Value</t>
  </si>
  <si>
    <t>x</t>
  </si>
  <si>
    <t>Projected tax rate</t>
  </si>
  <si>
    <t>=</t>
  </si>
  <si>
    <t>Total Levy</t>
  </si>
  <si>
    <t>Projected Levy without over 65/Disabled ceiling</t>
  </si>
  <si>
    <t>Total Levy to be collected over 65/Disabled</t>
  </si>
  <si>
    <t>Anticipated Collection Rate (percentage)</t>
  </si>
  <si>
    <t>Anticipated Levy Amount</t>
  </si>
  <si>
    <t>Proposed Tax Rate</t>
  </si>
  <si>
    <t>Budgeted Tax Levy</t>
  </si>
  <si>
    <t>Total Tax Value, over 65 and Disabled</t>
  </si>
  <si>
    <t>STREET SIGN REPAIRS</t>
  </si>
  <si>
    <t>CODE ENFORCEMENT</t>
  </si>
  <si>
    <t>ANIMAL CONTROL</t>
  </si>
  <si>
    <t>Transfer Adjustments</t>
  </si>
  <si>
    <t>015203</t>
  </si>
  <si>
    <t>015210</t>
  </si>
  <si>
    <t>FIRE DEPARTMENT FUND</t>
  </si>
  <si>
    <t>015616</t>
  </si>
  <si>
    <t>LEADS ONLINE</t>
  </si>
  <si>
    <t>POST OFFICE MAINT</t>
  </si>
  <si>
    <t>CLINIC MAINT</t>
  </si>
  <si>
    <t>CITY HALL MAINT</t>
  </si>
  <si>
    <t>SENIOR CITIZENS MAINT</t>
  </si>
  <si>
    <t>015195</t>
  </si>
  <si>
    <t>INTERFUND TRANSFER</t>
  </si>
  <si>
    <t>015757</t>
  </si>
  <si>
    <t>015497</t>
  </si>
  <si>
    <t>015501</t>
  </si>
  <si>
    <t>015435</t>
  </si>
  <si>
    <t>GRANT PROJECT REVENUE</t>
  </si>
  <si>
    <t xml:space="preserve">Certified Totals </t>
  </si>
  <si>
    <t>015452</t>
  </si>
  <si>
    <t>ENVIRONMENTAL HEALTH INSP.</t>
  </si>
  <si>
    <t>ANIMAL CONTROL FEES</t>
  </si>
  <si>
    <t>014037</t>
  </si>
  <si>
    <t>RECYCLING</t>
  </si>
  <si>
    <t>014094</t>
  </si>
  <si>
    <t xml:space="preserve">BOND INTEREST &amp; SERVICE </t>
  </si>
  <si>
    <t>025063</t>
  </si>
  <si>
    <t>LEASE PROPERTY EXPENSE</t>
  </si>
  <si>
    <t>015211</t>
  </si>
  <si>
    <t>015602</t>
  </si>
  <si>
    <t xml:space="preserve">STREET BASE MATERIAL </t>
  </si>
  <si>
    <t>VEHICLE FUEL</t>
  </si>
  <si>
    <t>FUEL - GASOLINE</t>
  </si>
  <si>
    <t>FUEL - DIESEL</t>
  </si>
  <si>
    <t>TAP FEES &amp; PERMITS</t>
  </si>
  <si>
    <t>015554</t>
  </si>
  <si>
    <t>025547</t>
  </si>
  <si>
    <t>SANITATION FEES (HALE COUNTY)</t>
  </si>
  <si>
    <t>014398</t>
  </si>
  <si>
    <t>CONTRACT ALLEY SERVICE</t>
  </si>
  <si>
    <t>TRANSFER STATION DISPOSAL</t>
  </si>
  <si>
    <t>025137</t>
  </si>
  <si>
    <t>ACH/CC EXPENSE</t>
  </si>
  <si>
    <t>025231</t>
  </si>
  <si>
    <t>025245</t>
  </si>
  <si>
    <t>LEASES PAYABLE - BNSF</t>
  </si>
  <si>
    <t>015560</t>
  </si>
  <si>
    <t>PLAINVIEW RECYCLE PROG.</t>
  </si>
  <si>
    <t>EMS MAINT</t>
  </si>
  <si>
    <t>UMC-EMS CONTRACT</t>
  </si>
  <si>
    <t>015209</t>
  </si>
  <si>
    <t>015197</t>
  </si>
  <si>
    <t>EQUIPMENT LEASES/MAINT</t>
  </si>
  <si>
    <t>024007</t>
  </si>
  <si>
    <t>ACH/CC FEES</t>
  </si>
  <si>
    <t>025175</t>
  </si>
  <si>
    <t>015503</t>
  </si>
  <si>
    <t>015539</t>
  </si>
  <si>
    <t>SPS SALARIES</t>
  </si>
  <si>
    <t>TML - SPS DEPARTMENT</t>
  </si>
  <si>
    <t>TMRS - SPS DEPARTMENT</t>
  </si>
  <si>
    <t>VEHICLE REPLACEMENT</t>
  </si>
  <si>
    <t>CRIMINAL JUSTICE GRANT</t>
  </si>
  <si>
    <t>014417</t>
  </si>
  <si>
    <t>015756</t>
  </si>
  <si>
    <t>STREET &amp; POTHOLE REPAIR</t>
  </si>
  <si>
    <t>015826</t>
  </si>
  <si>
    <t>027133</t>
  </si>
  <si>
    <t>027071</t>
  </si>
  <si>
    <t>017071</t>
  </si>
  <si>
    <t>TML - WORKMAN'S COMP</t>
  </si>
  <si>
    <t>015531</t>
  </si>
  <si>
    <t>015610</t>
  </si>
  <si>
    <t>CDBG PAVING GRANT</t>
  </si>
  <si>
    <t>014409</t>
  </si>
  <si>
    <t>CDBG GRANT FUNDS</t>
  </si>
  <si>
    <t>014128</t>
  </si>
  <si>
    <t>LIBRARY MISC INCOME</t>
  </si>
  <si>
    <t>025070</t>
  </si>
  <si>
    <t>015758</t>
  </si>
  <si>
    <t>CRIME LAB EXPENSE</t>
  </si>
  <si>
    <t>CONTRACTED FUEL ADJ. FEES</t>
  </si>
  <si>
    <t>015679</t>
  </si>
  <si>
    <t>CAPITAL IMPROVEMENTS</t>
  </si>
  <si>
    <t>025588</t>
  </si>
  <si>
    <t>015820</t>
  </si>
  <si>
    <t>VEHICLE TECH SUPPORT</t>
  </si>
  <si>
    <t>FY 19-20</t>
  </si>
  <si>
    <t>FLEET MAINT. SALARIES</t>
  </si>
  <si>
    <t xml:space="preserve">    AIRPORT CLOSING EXPENSE</t>
  </si>
  <si>
    <t>025147</t>
  </si>
  <si>
    <t>CIVIL DEFENSE</t>
  </si>
  <si>
    <t>BUILDING INSPECTION FEES</t>
  </si>
  <si>
    <t>Grant Projects</t>
  </si>
  <si>
    <t>015161</t>
  </si>
  <si>
    <t>027009</t>
  </si>
  <si>
    <t>TML - FLEET MAINT.</t>
  </si>
  <si>
    <t>027028</t>
  </si>
  <si>
    <t>TMRS - FLEET MAINT.</t>
  </si>
  <si>
    <t>027080</t>
  </si>
  <si>
    <t>TMRS - LIBRARY</t>
  </si>
  <si>
    <t>017106</t>
  </si>
  <si>
    <t>TML LIBRARY</t>
  </si>
  <si>
    <t>017050</t>
  </si>
  <si>
    <t>W/S MAINT. SALARIES</t>
  </si>
  <si>
    <t>RADIO OPERATIONS FEE</t>
  </si>
  <si>
    <t>015738</t>
  </si>
  <si>
    <t>015609</t>
  </si>
  <si>
    <t>CAPITAL IMPROVEMENTS (9TH)</t>
  </si>
  <si>
    <t>015077</t>
  </si>
  <si>
    <t>SOFTWARE PURCHASE</t>
  </si>
  <si>
    <t>PY FUND BALANCE</t>
  </si>
  <si>
    <t>CDBG GRANT FUNDS MATCH</t>
  </si>
  <si>
    <t>CAPITAL PROJECTS</t>
  </si>
  <si>
    <t>DISCOUNT CURRENT TAXES</t>
  </si>
  <si>
    <t>014004</t>
  </si>
  <si>
    <t>014414</t>
  </si>
  <si>
    <t>17-18 CJD BODY ARMOR GRANT</t>
  </si>
  <si>
    <t>015212</t>
  </si>
  <si>
    <t>014149</t>
  </si>
  <si>
    <t>014150</t>
  </si>
  <si>
    <t>CODE ENF. COLLECTED</t>
  </si>
  <si>
    <t>PAVING LIENS COLLECTED</t>
  </si>
  <si>
    <t>INSURANCE SETTLEMENTS</t>
  </si>
  <si>
    <t>024150</t>
  </si>
  <si>
    <t>024152</t>
  </si>
  <si>
    <t>024153</t>
  </si>
  <si>
    <t>UTILITY LIENS COLLECTED</t>
  </si>
  <si>
    <t>ROW PAYMENTS</t>
  </si>
  <si>
    <t>HI PLAINS DRILL. WATERLINE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</si>
</sst>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00"/>
    <numFmt numFmtId="168" formatCode="&quot;$&quot;#,##0.0000"/>
    <numFmt numFmtId="169" formatCode="0.00000"/>
    <numFmt numFmtId="170" formatCode="&quot;$&quot;#,##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"/>
    <numFmt numFmtId="177" formatCode="&quot;$&quot;#,##0.00000"/>
    <numFmt numFmtId="178" formatCode="[$-409]dddd\,\ mmmm\ dd\,\ yyyy"/>
    <numFmt numFmtId="179" formatCode="[$-409]mmmm\-yy;@"/>
    <numFmt numFmtId="180" formatCode="mm/dd/yy;@"/>
    <numFmt numFmtId="181" formatCode="m/d/yy;@"/>
    <numFmt numFmtId="182" formatCode="_(&quot;$&quot;* #,##0.000_);_(&quot;$&quot;* \(#,##0.000\);_(&quot;$&quot;* &quot;-&quot;???_);_(@_)"/>
    <numFmt numFmtId="183" formatCode="_(* #,##0.000_);_(* \(#,##0.000\);_(* &quot;-&quot;???_);_(@_)"/>
    <numFmt numFmtId="184" formatCode="_(* #,##0_);_(* \(#,##0\);_(* &quot;-&quot;??_);_(@_)"/>
    <numFmt numFmtId="185" formatCode="0.000%"/>
    <numFmt numFmtId="186" formatCode="#,##0.000000"/>
    <numFmt numFmtId="187" formatCode="#,##0.0000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0" fontId="6" fillId="34" borderId="0" xfId="0" applyFont="1" applyFill="1" applyAlignment="1">
      <alignment/>
    </xf>
    <xf numFmtId="164" fontId="6" fillId="34" borderId="0" xfId="0" applyNumberFormat="1" applyFont="1" applyFill="1" applyAlignment="1">
      <alignment/>
    </xf>
    <xf numFmtId="0" fontId="5" fillId="34" borderId="0" xfId="0" applyFont="1" applyFill="1" applyAlignment="1" quotePrefix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5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4" fillId="0" borderId="16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/>
      <protection/>
    </xf>
    <xf numFmtId="164" fontId="4" fillId="0" borderId="15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Alignment="1">
      <alignment/>
    </xf>
    <xf numFmtId="176" fontId="5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 applyProtection="1" quotePrefix="1">
      <alignment/>
      <protection locked="0"/>
    </xf>
    <xf numFmtId="164" fontId="1" fillId="0" borderId="0" xfId="0" applyNumberFormat="1" applyFont="1" applyFill="1" applyAlignment="1">
      <alignment/>
    </xf>
    <xf numFmtId="164" fontId="0" fillId="0" borderId="11" xfId="0" applyNumberFormat="1" applyFont="1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0" fontId="4" fillId="0" borderId="0" xfId="0" applyNumberFormat="1" applyFont="1" applyFill="1" applyBorder="1" applyAlignment="1" applyProtection="1">
      <alignment horizontal="left"/>
      <protection/>
    </xf>
    <xf numFmtId="14" fontId="5" fillId="0" borderId="0" xfId="0" applyNumberFormat="1" applyFont="1" applyFill="1" applyAlignment="1">
      <alignment/>
    </xf>
    <xf numFmtId="164" fontId="1" fillId="0" borderId="18" xfId="0" applyNumberFormat="1" applyFont="1" applyFill="1" applyBorder="1" applyAlignment="1" applyProtection="1">
      <alignment horizontal="right"/>
      <protection locked="0"/>
    </xf>
    <xf numFmtId="164" fontId="1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2" fillId="0" borderId="16" xfId="0" applyNumberFormat="1" applyFont="1" applyFill="1" applyBorder="1" applyAlignment="1" applyProtection="1">
      <alignment horizontal="right"/>
      <protection/>
    </xf>
    <xf numFmtId="164" fontId="2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 horizontal="left"/>
      <protection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1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Alignment="1" quotePrefix="1">
      <alignment horizontal="left"/>
    </xf>
    <xf numFmtId="0" fontId="46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Alignment="1" quotePrefix="1">
      <alignment horizontal="right"/>
    </xf>
    <xf numFmtId="0" fontId="2" fillId="0" borderId="0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 horizontal="left"/>
    </xf>
    <xf numFmtId="164" fontId="4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quotePrefix="1">
      <alignment horizontal="left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164" fontId="47" fillId="0" borderId="0" xfId="0" applyNumberFormat="1" applyFont="1" applyFill="1" applyBorder="1" applyAlignment="1">
      <alignment/>
    </xf>
    <xf numFmtId="0" fontId="1" fillId="0" borderId="16" xfId="0" applyNumberFormat="1" applyFont="1" applyFill="1" applyBorder="1" applyAlignment="1" applyProtection="1">
      <alignment/>
      <protection locked="0"/>
    </xf>
    <xf numFmtId="181" fontId="4" fillId="0" borderId="0" xfId="0" applyNumberFormat="1" applyFont="1" applyFill="1" applyBorder="1" applyAlignment="1" applyProtection="1">
      <alignment horizontal="left"/>
      <protection/>
    </xf>
    <xf numFmtId="164" fontId="0" fillId="0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164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8" fillId="0" borderId="0" xfId="0" applyFont="1" applyFill="1" applyAlignment="1">
      <alignment vertical="top" wrapText="1"/>
    </xf>
    <xf numFmtId="0" fontId="48" fillId="0" borderId="0" xfId="0" applyFont="1" applyFill="1" applyAlignment="1" quotePrefix="1">
      <alignment horizontal="left" vertical="top" wrapText="1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2" fillId="0" borderId="20" xfId="0" applyNumberFormat="1" applyFont="1" applyFill="1" applyBorder="1" applyAlignment="1" applyProtection="1">
      <alignment horizontal="right"/>
      <protection/>
    </xf>
    <xf numFmtId="164" fontId="4" fillId="0" borderId="19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tabSelected="1" zoomScale="130" zoomScaleNormal="130" workbookViewId="0" topLeftCell="A1">
      <selection activeCell="A1" sqref="A1"/>
    </sheetView>
  </sheetViews>
  <sheetFormatPr defaultColWidth="11.421875" defaultRowHeight="12.75"/>
  <cols>
    <col min="1" max="1" width="11.00390625" style="5" customWidth="1"/>
    <col min="2" max="2" width="34.7109375" style="4" customWidth="1"/>
    <col min="3" max="3" width="8.140625" style="6" customWidth="1"/>
    <col min="4" max="4" width="13.7109375" style="6" bestFit="1" customWidth="1"/>
    <col min="5" max="16384" width="11.421875" style="4" customWidth="1"/>
  </cols>
  <sheetData>
    <row r="1" spans="1:4" ht="12.75">
      <c r="A1" s="11"/>
      <c r="B1" s="3" t="s">
        <v>0</v>
      </c>
      <c r="C1" s="9"/>
      <c r="D1" s="9" t="s">
        <v>320</v>
      </c>
    </row>
    <row r="2" spans="1:2" ht="12.75">
      <c r="A2" s="28"/>
      <c r="B2" s="29"/>
    </row>
    <row r="3" spans="1:4" ht="12.75">
      <c r="A3" s="112" t="s">
        <v>348</v>
      </c>
      <c r="B3" s="4" t="s">
        <v>347</v>
      </c>
      <c r="D3" s="6">
        <v>0</v>
      </c>
    </row>
    <row r="4" spans="1:4" ht="12.75">
      <c r="A4" s="65" t="s">
        <v>1</v>
      </c>
      <c r="B4" s="55" t="s">
        <v>2</v>
      </c>
      <c r="D4" s="66">
        <v>579412</v>
      </c>
    </row>
    <row r="5" spans="1:4" ht="12.75">
      <c r="A5" s="65" t="s">
        <v>3</v>
      </c>
      <c r="B5" s="55" t="s">
        <v>4</v>
      </c>
      <c r="D5" s="66">
        <v>12500</v>
      </c>
    </row>
    <row r="6" spans="1:4" ht="12.75">
      <c r="A6" s="65" t="s">
        <v>5</v>
      </c>
      <c r="B6" s="55" t="s">
        <v>6</v>
      </c>
      <c r="D6" s="66">
        <v>12000</v>
      </c>
    </row>
    <row r="7" spans="1:4" ht="12.75">
      <c r="A7" s="65" t="s">
        <v>7</v>
      </c>
      <c r="B7" s="55" t="s">
        <v>8</v>
      </c>
      <c r="D7" s="66">
        <v>150000</v>
      </c>
    </row>
    <row r="8" spans="1:4" ht="12.75">
      <c r="A8" s="65" t="s">
        <v>9</v>
      </c>
      <c r="B8" s="55" t="s">
        <v>10</v>
      </c>
      <c r="D8" s="66">
        <v>8000</v>
      </c>
    </row>
    <row r="9" spans="1:4" ht="12.75">
      <c r="A9" s="58" t="s">
        <v>255</v>
      </c>
      <c r="B9" s="55" t="s">
        <v>254</v>
      </c>
      <c r="D9" s="66">
        <v>3000</v>
      </c>
    </row>
    <row r="10" spans="1:4" ht="12.75">
      <c r="A10" s="65" t="s">
        <v>11</v>
      </c>
      <c r="B10" s="55" t="s">
        <v>12</v>
      </c>
      <c r="D10" s="66">
        <v>7800</v>
      </c>
    </row>
    <row r="11" spans="1:4" ht="12.75">
      <c r="A11" s="65" t="s">
        <v>13</v>
      </c>
      <c r="B11" s="55" t="s">
        <v>14</v>
      </c>
      <c r="D11" s="66">
        <v>100</v>
      </c>
    </row>
    <row r="12" spans="1:4" ht="12.75">
      <c r="A12" s="58" t="s">
        <v>211</v>
      </c>
      <c r="B12" s="55" t="s">
        <v>209</v>
      </c>
      <c r="D12" s="66">
        <v>67</v>
      </c>
    </row>
    <row r="13" spans="1:4" ht="12.75">
      <c r="A13" s="65" t="s">
        <v>15</v>
      </c>
      <c r="B13" s="55" t="s">
        <v>16</v>
      </c>
      <c r="D13" s="66">
        <v>1000</v>
      </c>
    </row>
    <row r="14" spans="1:4" ht="12.75">
      <c r="A14" s="65" t="s">
        <v>17</v>
      </c>
      <c r="B14" s="55" t="s">
        <v>18</v>
      </c>
      <c r="D14" s="6">
        <v>69000</v>
      </c>
    </row>
    <row r="15" spans="1:4" ht="12.75">
      <c r="A15" s="65" t="s">
        <v>19</v>
      </c>
      <c r="B15" s="55" t="s">
        <v>20</v>
      </c>
      <c r="D15" s="66">
        <v>286800</v>
      </c>
    </row>
    <row r="16" spans="1:4" ht="12.75">
      <c r="A16" s="65" t="s">
        <v>21</v>
      </c>
      <c r="B16" s="55" t="s">
        <v>270</v>
      </c>
      <c r="D16" s="66">
        <v>4800</v>
      </c>
    </row>
    <row r="17" spans="1:4" ht="12.75">
      <c r="A17" s="58" t="s">
        <v>257</v>
      </c>
      <c r="B17" s="55" t="s">
        <v>256</v>
      </c>
      <c r="D17" s="66">
        <v>3500</v>
      </c>
    </row>
    <row r="18" spans="1:4" ht="12.75">
      <c r="A18" s="65" t="s">
        <v>22</v>
      </c>
      <c r="B18" s="55" t="s">
        <v>23</v>
      </c>
      <c r="D18" s="66">
        <v>125000</v>
      </c>
    </row>
    <row r="19" spans="1:4" ht="12.75">
      <c r="A19" s="65" t="s">
        <v>24</v>
      </c>
      <c r="B19" s="55" t="s">
        <v>25</v>
      </c>
      <c r="D19" s="66">
        <v>62500</v>
      </c>
    </row>
    <row r="20" spans="1:4" ht="12.75">
      <c r="A20" s="65" t="s">
        <v>26</v>
      </c>
      <c r="B20" s="55" t="s">
        <v>27</v>
      </c>
      <c r="D20" s="66">
        <v>15500</v>
      </c>
    </row>
    <row r="21" spans="1:4" ht="12.75">
      <c r="A21" s="58" t="s">
        <v>194</v>
      </c>
      <c r="B21" s="55" t="s">
        <v>107</v>
      </c>
      <c r="D21" s="66">
        <v>5585</v>
      </c>
    </row>
    <row r="22" spans="1:4" ht="12.75">
      <c r="A22" s="58" t="s">
        <v>309</v>
      </c>
      <c r="B22" s="55" t="s">
        <v>310</v>
      </c>
      <c r="D22" s="66">
        <v>250</v>
      </c>
    </row>
    <row r="23" spans="1:4" ht="12.75">
      <c r="A23" s="65" t="s">
        <v>28</v>
      </c>
      <c r="B23" s="55" t="s">
        <v>29</v>
      </c>
      <c r="C23" s="82"/>
      <c r="D23" s="66">
        <v>11180</v>
      </c>
    </row>
    <row r="24" spans="1:4" ht="12.75">
      <c r="A24" s="65" t="s">
        <v>30</v>
      </c>
      <c r="B24" s="55" t="s">
        <v>31</v>
      </c>
      <c r="D24" s="66">
        <v>1000</v>
      </c>
    </row>
    <row r="25" spans="1:4" ht="12.75">
      <c r="A25" s="112" t="s">
        <v>352</v>
      </c>
      <c r="B25" s="4" t="s">
        <v>354</v>
      </c>
      <c r="D25" s="66">
        <v>0</v>
      </c>
    </row>
    <row r="26" spans="1:4" ht="12.75">
      <c r="A26" s="112" t="s">
        <v>353</v>
      </c>
      <c r="B26" s="4" t="s">
        <v>355</v>
      </c>
      <c r="D26" s="66">
        <v>0</v>
      </c>
    </row>
    <row r="27" spans="1:4" ht="12.75">
      <c r="A27" s="113">
        <v>14235</v>
      </c>
      <c r="B27" s="4" t="s">
        <v>356</v>
      </c>
      <c r="D27" s="66">
        <v>0</v>
      </c>
    </row>
    <row r="28" spans="1:4" ht="12.75">
      <c r="A28" s="58" t="s">
        <v>271</v>
      </c>
      <c r="B28" s="55" t="s">
        <v>245</v>
      </c>
      <c r="C28" s="60"/>
      <c r="D28" s="105">
        <v>232169</v>
      </c>
    </row>
    <row r="29" spans="2:4" ht="12.75">
      <c r="B29" s="61" t="s">
        <v>188</v>
      </c>
      <c r="C29" s="61"/>
      <c r="D29" s="59">
        <f>SUM(D2:D28)</f>
        <v>1591163</v>
      </c>
    </row>
    <row r="31" spans="1:4" ht="12.75">
      <c r="A31" s="11"/>
      <c r="B31" s="3" t="s">
        <v>250</v>
      </c>
      <c r="C31" s="9"/>
      <c r="D31" s="9" t="s">
        <v>320</v>
      </c>
    </row>
    <row r="32" spans="1:3" ht="12.75">
      <c r="A32" s="28"/>
      <c r="B32" s="29"/>
      <c r="C32" s="30"/>
    </row>
    <row r="33" spans="1:4" ht="12.75">
      <c r="A33" s="90" t="s">
        <v>307</v>
      </c>
      <c r="B33" s="89" t="s">
        <v>308</v>
      </c>
      <c r="C33" s="30"/>
      <c r="D33" s="6">
        <v>254675</v>
      </c>
    </row>
    <row r="34" spans="1:4" ht="12.75">
      <c r="A34" s="114" t="s">
        <v>349</v>
      </c>
      <c r="B34" s="78" t="s">
        <v>350</v>
      </c>
      <c r="C34" s="30"/>
      <c r="D34" s="6">
        <v>0</v>
      </c>
    </row>
    <row r="35" spans="1:4" ht="12.75">
      <c r="A35" s="83" t="s">
        <v>296</v>
      </c>
      <c r="B35" s="4" t="s">
        <v>295</v>
      </c>
      <c r="C35" s="60"/>
      <c r="D35" s="60">
        <v>28000</v>
      </c>
    </row>
    <row r="36" spans="2:4" ht="12.75">
      <c r="B36" s="61" t="s">
        <v>188</v>
      </c>
      <c r="C36" s="31"/>
      <c r="D36" s="59">
        <f>SUM(D33:D35)</f>
        <v>282675</v>
      </c>
    </row>
    <row r="37" ht="12.75">
      <c r="B37" s="61"/>
    </row>
    <row r="38" spans="1:4" ht="12.75">
      <c r="A38" s="11"/>
      <c r="B38" s="106" t="s">
        <v>344</v>
      </c>
      <c r="C38" s="11"/>
      <c r="D38" s="9" t="s">
        <v>320</v>
      </c>
    </row>
    <row r="39" spans="2:4" ht="12.75">
      <c r="B39" s="89" t="s">
        <v>345</v>
      </c>
      <c r="D39" s="6">
        <v>38485</v>
      </c>
    </row>
    <row r="40" spans="1:4" ht="12.75">
      <c r="A40" s="115"/>
      <c r="B40" s="116" t="s">
        <v>346</v>
      </c>
      <c r="C40" s="107"/>
      <c r="D40" s="105">
        <v>0</v>
      </c>
    </row>
    <row r="41" spans="2:4" ht="12.75">
      <c r="B41" s="61" t="s">
        <v>188</v>
      </c>
      <c r="D41" s="59">
        <f>SUM(D39:D40)</f>
        <v>38485</v>
      </c>
    </row>
    <row r="42" ht="12.75">
      <c r="C42" s="51"/>
    </row>
    <row r="43" spans="2:4" ht="12.75">
      <c r="B43" s="84" t="s">
        <v>185</v>
      </c>
      <c r="C43" s="62"/>
      <c r="D43" s="62">
        <f>SUM(D41,D36,D29)</f>
        <v>1912323</v>
      </c>
    </row>
    <row r="44" spans="2:3" ht="12.75">
      <c r="B44" s="84"/>
      <c r="C44" s="62"/>
    </row>
    <row r="46" spans="1:4" ht="12.75">
      <c r="A46" s="11"/>
      <c r="B46" s="3" t="s">
        <v>32</v>
      </c>
      <c r="C46" s="9"/>
      <c r="D46" s="9" t="s">
        <v>320</v>
      </c>
    </row>
    <row r="47" spans="1:2" ht="12.75">
      <c r="A47" s="28"/>
      <c r="B47" s="29"/>
    </row>
    <row r="48" spans="1:4" ht="12.75">
      <c r="A48" s="85" t="s">
        <v>206</v>
      </c>
      <c r="B48" s="86" t="s">
        <v>207</v>
      </c>
      <c r="C48" s="51"/>
      <c r="D48" s="6">
        <v>1320</v>
      </c>
    </row>
    <row r="49" spans="1:4" ht="12.75">
      <c r="A49" s="87" t="s">
        <v>34</v>
      </c>
      <c r="B49" s="86" t="s">
        <v>35</v>
      </c>
      <c r="C49" s="60"/>
      <c r="D49" s="60">
        <v>11000</v>
      </c>
    </row>
    <row r="50" spans="2:4" ht="12.75">
      <c r="B50" s="61" t="s">
        <v>188</v>
      </c>
      <c r="C50" s="62"/>
      <c r="D50" s="62">
        <f>SUM(D48:D49)</f>
        <v>12320</v>
      </c>
    </row>
    <row r="51" spans="2:3" ht="12.75">
      <c r="B51" s="61"/>
      <c r="C51" s="62"/>
    </row>
    <row r="52" spans="1:4" ht="12.75">
      <c r="A52" s="11"/>
      <c r="B52" s="3" t="s">
        <v>36</v>
      </c>
      <c r="C52" s="9"/>
      <c r="D52" s="9" t="s">
        <v>320</v>
      </c>
    </row>
    <row r="53" spans="1:2" ht="12.75">
      <c r="A53" s="28"/>
      <c r="B53" s="29"/>
    </row>
    <row r="54" spans="1:4" ht="12.75">
      <c r="A54" s="65" t="s">
        <v>37</v>
      </c>
      <c r="B54" s="55" t="s">
        <v>38</v>
      </c>
      <c r="D54" s="6">
        <v>13500</v>
      </c>
    </row>
    <row r="55" spans="1:4" ht="12.75">
      <c r="A55" s="65" t="s">
        <v>39</v>
      </c>
      <c r="B55" s="55" t="s">
        <v>199</v>
      </c>
      <c r="C55" s="51"/>
      <c r="D55" s="51">
        <v>1400</v>
      </c>
    </row>
    <row r="56" spans="1:4" ht="12.75">
      <c r="A56" s="58" t="s">
        <v>342</v>
      </c>
      <c r="B56" s="55" t="s">
        <v>343</v>
      </c>
      <c r="C56" s="60"/>
      <c r="D56" s="60">
        <v>2500</v>
      </c>
    </row>
    <row r="57" spans="2:4" ht="12.75">
      <c r="B57" s="61" t="s">
        <v>188</v>
      </c>
      <c r="C57" s="62"/>
      <c r="D57" s="62">
        <f>SUM(D54:D56)</f>
        <v>17400</v>
      </c>
    </row>
    <row r="58" spans="2:3" ht="12.75">
      <c r="B58" s="61"/>
      <c r="C58" s="62"/>
    </row>
    <row r="59" spans="1:4" ht="12.75">
      <c r="A59" s="11"/>
      <c r="B59" s="3" t="s">
        <v>40</v>
      </c>
      <c r="C59" s="9"/>
      <c r="D59" s="9" t="s">
        <v>320</v>
      </c>
    </row>
    <row r="60" spans="1:2" ht="12.75">
      <c r="A60" s="28"/>
      <c r="B60" s="29"/>
    </row>
    <row r="61" spans="1:4" ht="12.75">
      <c r="A61" s="65" t="s">
        <v>41</v>
      </c>
      <c r="B61" s="55" t="s">
        <v>202</v>
      </c>
      <c r="D61" s="6">
        <v>13500</v>
      </c>
    </row>
    <row r="62" spans="1:4" ht="12.75">
      <c r="A62" s="65" t="s">
        <v>42</v>
      </c>
      <c r="B62" s="55" t="s">
        <v>43</v>
      </c>
      <c r="D62" s="6">
        <v>2500</v>
      </c>
    </row>
    <row r="63" spans="1:4" ht="12.75">
      <c r="A63" s="58" t="s">
        <v>212</v>
      </c>
      <c r="B63" s="55" t="s">
        <v>210</v>
      </c>
      <c r="D63" s="6">
        <v>1200</v>
      </c>
    </row>
    <row r="64" spans="1:4" ht="12.75">
      <c r="A64" s="65" t="s">
        <v>44</v>
      </c>
      <c r="B64" s="55" t="s">
        <v>45</v>
      </c>
      <c r="D64" s="6">
        <v>18000</v>
      </c>
    </row>
    <row r="65" spans="1:4" ht="12.75">
      <c r="A65" s="65" t="s">
        <v>46</v>
      </c>
      <c r="B65" s="55" t="s">
        <v>47</v>
      </c>
      <c r="C65" s="81"/>
      <c r="D65" s="6">
        <v>8000</v>
      </c>
    </row>
    <row r="66" spans="1:4" ht="12.75">
      <c r="A66" s="65" t="s">
        <v>49</v>
      </c>
      <c r="B66" s="55" t="s">
        <v>50</v>
      </c>
      <c r="C66" s="81"/>
      <c r="D66" s="6">
        <v>8500</v>
      </c>
    </row>
    <row r="67" spans="1:4" ht="12.75">
      <c r="A67" s="65" t="s">
        <v>51</v>
      </c>
      <c r="B67" s="55" t="s">
        <v>33</v>
      </c>
      <c r="C67" s="81"/>
      <c r="D67" s="6">
        <v>14000</v>
      </c>
    </row>
    <row r="68" spans="1:4" ht="12.75">
      <c r="A68" s="65" t="s">
        <v>52</v>
      </c>
      <c r="B68" s="55" t="s">
        <v>53</v>
      </c>
      <c r="C68" s="81"/>
      <c r="D68" s="6">
        <v>21243</v>
      </c>
    </row>
    <row r="69" spans="1:4" ht="12.75">
      <c r="A69" s="58" t="s">
        <v>327</v>
      </c>
      <c r="B69" s="55" t="s">
        <v>325</v>
      </c>
      <c r="C69" s="81"/>
      <c r="D69" s="6">
        <v>10000</v>
      </c>
    </row>
    <row r="70" spans="1:4" ht="12.75">
      <c r="A70" s="65" t="s">
        <v>56</v>
      </c>
      <c r="B70" s="55" t="s">
        <v>242</v>
      </c>
      <c r="C70" s="81"/>
      <c r="D70" s="6">
        <v>5000</v>
      </c>
    </row>
    <row r="71" spans="1:4" ht="12.75">
      <c r="A71" s="58" t="s">
        <v>244</v>
      </c>
      <c r="B71" s="55" t="s">
        <v>243</v>
      </c>
      <c r="D71" s="6">
        <v>1500</v>
      </c>
    </row>
    <row r="72" spans="1:4" ht="12.75">
      <c r="A72" s="65" t="s">
        <v>58</v>
      </c>
      <c r="B72" s="55" t="s">
        <v>240</v>
      </c>
      <c r="D72" s="6">
        <v>1000</v>
      </c>
    </row>
    <row r="73" spans="1:4" ht="12.75">
      <c r="A73" s="58" t="s">
        <v>284</v>
      </c>
      <c r="B73" s="55" t="s">
        <v>281</v>
      </c>
      <c r="D73" s="6">
        <v>1000</v>
      </c>
    </row>
    <row r="74" spans="1:4" ht="12.75">
      <c r="A74" s="58" t="s">
        <v>235</v>
      </c>
      <c r="B74" s="55" t="s">
        <v>241</v>
      </c>
      <c r="D74" s="6">
        <v>1000</v>
      </c>
    </row>
    <row r="75" spans="1:4" ht="12.75">
      <c r="A75" s="58" t="s">
        <v>283</v>
      </c>
      <c r="B75" s="55" t="s">
        <v>282</v>
      </c>
      <c r="D75" s="6">
        <v>161720</v>
      </c>
    </row>
    <row r="76" spans="1:4" ht="12.75">
      <c r="A76" s="58" t="s">
        <v>236</v>
      </c>
      <c r="B76" s="55" t="s">
        <v>253</v>
      </c>
      <c r="D76" s="6">
        <v>1500</v>
      </c>
    </row>
    <row r="77" spans="1:4" ht="12.75">
      <c r="A77" s="58" t="s">
        <v>261</v>
      </c>
      <c r="B77" s="55" t="s">
        <v>260</v>
      </c>
      <c r="C77" s="51"/>
      <c r="D77" s="51">
        <v>0</v>
      </c>
    </row>
    <row r="78" spans="1:4" ht="12.75">
      <c r="A78" s="114" t="s">
        <v>351</v>
      </c>
      <c r="B78" s="78" t="s">
        <v>322</v>
      </c>
      <c r="C78" s="60"/>
      <c r="D78" s="60">
        <v>0</v>
      </c>
    </row>
    <row r="79" spans="2:4" ht="12.75">
      <c r="B79" s="61" t="s">
        <v>188</v>
      </c>
      <c r="C79" s="62"/>
      <c r="D79" s="62">
        <f>SUM(D61:D78)</f>
        <v>269663</v>
      </c>
    </row>
    <row r="81" spans="1:4" ht="12.75">
      <c r="A81" s="11"/>
      <c r="B81" s="3" t="s">
        <v>59</v>
      </c>
      <c r="C81" s="9"/>
      <c r="D81" s="9" t="s">
        <v>320</v>
      </c>
    </row>
    <row r="82" spans="1:2" ht="12.75">
      <c r="A82" s="28"/>
      <c r="B82" s="29"/>
    </row>
    <row r="83" spans="1:4" ht="12.75">
      <c r="A83" s="65" t="s">
        <v>60</v>
      </c>
      <c r="B83" s="55" t="s">
        <v>199</v>
      </c>
      <c r="D83" s="6">
        <v>6000</v>
      </c>
    </row>
    <row r="84" spans="1:4" ht="12.75">
      <c r="A84" s="65" t="s">
        <v>61</v>
      </c>
      <c r="B84" s="55" t="s">
        <v>62</v>
      </c>
      <c r="C84" s="60"/>
      <c r="D84" s="60">
        <v>1000</v>
      </c>
    </row>
    <row r="85" spans="2:4" ht="12.75">
      <c r="B85" s="61" t="s">
        <v>188</v>
      </c>
      <c r="C85" s="62"/>
      <c r="D85" s="62">
        <f>SUM(D83:D84)</f>
        <v>7000</v>
      </c>
    </row>
    <row r="86" ht="12.75">
      <c r="B86" s="84"/>
    </row>
    <row r="87" spans="1:4" ht="12.75">
      <c r="A87" s="11"/>
      <c r="B87" s="3" t="s">
        <v>63</v>
      </c>
      <c r="C87" s="9"/>
      <c r="D87" s="9" t="s">
        <v>320</v>
      </c>
    </row>
    <row r="88" spans="1:2" ht="12.75">
      <c r="A88" s="28"/>
      <c r="B88" s="29"/>
    </row>
    <row r="89" spans="1:4" ht="12.75">
      <c r="A89" s="65" t="s">
        <v>64</v>
      </c>
      <c r="B89" s="55" t="s">
        <v>65</v>
      </c>
      <c r="D89" s="6">
        <v>6000</v>
      </c>
    </row>
    <row r="90" spans="1:4" ht="12.75">
      <c r="A90" s="65" t="s">
        <v>66</v>
      </c>
      <c r="B90" s="55" t="s">
        <v>199</v>
      </c>
      <c r="C90" s="81"/>
      <c r="D90" s="6">
        <v>2500</v>
      </c>
    </row>
    <row r="91" spans="1:4" ht="12.75">
      <c r="A91" s="65" t="s">
        <v>67</v>
      </c>
      <c r="B91" s="55" t="s">
        <v>68</v>
      </c>
      <c r="C91" s="81"/>
      <c r="D91" s="6">
        <v>4500</v>
      </c>
    </row>
    <row r="92" spans="1:4" ht="12.75">
      <c r="A92" s="65" t="s">
        <v>69</v>
      </c>
      <c r="B92" s="55" t="s">
        <v>70</v>
      </c>
      <c r="D92" s="6">
        <v>450</v>
      </c>
    </row>
    <row r="93" spans="1:4" ht="12.75">
      <c r="A93" s="65" t="s">
        <v>71</v>
      </c>
      <c r="B93" s="55" t="s">
        <v>72</v>
      </c>
      <c r="D93" s="6">
        <v>1600</v>
      </c>
    </row>
    <row r="94" spans="1:4" ht="12.75">
      <c r="A94" s="65" t="s">
        <v>73</v>
      </c>
      <c r="B94" s="55" t="s">
        <v>74</v>
      </c>
      <c r="D94" s="6">
        <v>4000</v>
      </c>
    </row>
    <row r="95" spans="1:4" ht="12.75">
      <c r="A95" s="65" t="s">
        <v>75</v>
      </c>
      <c r="B95" s="55" t="s">
        <v>324</v>
      </c>
      <c r="C95" s="60"/>
      <c r="D95" s="60">
        <v>20500</v>
      </c>
    </row>
    <row r="96" spans="2:4" ht="12.75">
      <c r="B96" s="61" t="s">
        <v>188</v>
      </c>
      <c r="C96" s="62"/>
      <c r="D96" s="62">
        <f>SUM(D89:D95)</f>
        <v>39550</v>
      </c>
    </row>
    <row r="97" spans="2:3" ht="12.75">
      <c r="B97" s="61"/>
      <c r="C97" s="62"/>
    </row>
    <row r="98" spans="1:4" ht="12.75">
      <c r="A98" s="11"/>
      <c r="B98" s="3" t="s">
        <v>76</v>
      </c>
      <c r="C98" s="9"/>
      <c r="D98" s="9" t="s">
        <v>320</v>
      </c>
    </row>
    <row r="99" spans="1:2" ht="12.75">
      <c r="A99" s="28"/>
      <c r="B99" s="29"/>
    </row>
    <row r="100" spans="1:4" ht="12.75">
      <c r="A100" s="65" t="s">
        <v>77</v>
      </c>
      <c r="B100" s="55" t="s">
        <v>272</v>
      </c>
      <c r="D100" s="6">
        <v>147300</v>
      </c>
    </row>
    <row r="101" spans="1:4" ht="12.75">
      <c r="A101" s="58" t="s">
        <v>249</v>
      </c>
      <c r="B101" s="55" t="s">
        <v>314</v>
      </c>
      <c r="D101" s="6">
        <v>10000</v>
      </c>
    </row>
    <row r="102" spans="1:4" ht="12.75">
      <c r="A102" s="65" t="s">
        <v>78</v>
      </c>
      <c r="B102" s="55" t="s">
        <v>273</v>
      </c>
      <c r="D102" s="6">
        <v>27000</v>
      </c>
    </row>
    <row r="103" spans="1:4" ht="12.75">
      <c r="A103" s="58" t="s">
        <v>252</v>
      </c>
      <c r="B103" s="55" t="s">
        <v>280</v>
      </c>
      <c r="D103" s="6">
        <v>3000</v>
      </c>
    </row>
    <row r="104" spans="1:4" ht="12.75">
      <c r="A104" s="65" t="s">
        <v>79</v>
      </c>
      <c r="B104" s="55" t="s">
        <v>201</v>
      </c>
      <c r="D104" s="6">
        <v>13000</v>
      </c>
    </row>
    <row r="105" spans="1:4" ht="12.75">
      <c r="A105" s="65" t="s">
        <v>80</v>
      </c>
      <c r="B105" s="55" t="s">
        <v>54</v>
      </c>
      <c r="D105" s="6">
        <v>1400</v>
      </c>
    </row>
    <row r="106" spans="1:4" ht="12.75">
      <c r="A106" s="65" t="s">
        <v>81</v>
      </c>
      <c r="B106" s="55" t="s">
        <v>55</v>
      </c>
      <c r="D106" s="6">
        <v>5000</v>
      </c>
    </row>
    <row r="107" spans="1:4" ht="12.75">
      <c r="A107" s="58" t="s">
        <v>247</v>
      </c>
      <c r="B107" s="55" t="s">
        <v>233</v>
      </c>
      <c r="D107" s="6">
        <v>5000</v>
      </c>
    </row>
    <row r="108" spans="1:4" ht="12.75">
      <c r="A108" s="58" t="s">
        <v>248</v>
      </c>
      <c r="B108" s="55" t="s">
        <v>232</v>
      </c>
      <c r="D108" s="6">
        <v>16000</v>
      </c>
    </row>
    <row r="109" spans="1:4" ht="12.75">
      <c r="A109" s="58" t="s">
        <v>289</v>
      </c>
      <c r="B109" s="55" t="s">
        <v>57</v>
      </c>
      <c r="C109" s="60"/>
      <c r="D109" s="60">
        <v>0</v>
      </c>
    </row>
    <row r="110" spans="2:4" ht="12.75">
      <c r="B110" s="61" t="s">
        <v>188</v>
      </c>
      <c r="C110" s="62"/>
      <c r="D110" s="62">
        <f>SUM(D100:D109)</f>
        <v>227700</v>
      </c>
    </row>
    <row r="111" spans="2:4" ht="12.75">
      <c r="B111" s="61"/>
      <c r="C111" s="62"/>
      <c r="D111" s="62"/>
    </row>
    <row r="112" spans="1:4" ht="12.75">
      <c r="A112" s="11"/>
      <c r="B112" s="3" t="s">
        <v>82</v>
      </c>
      <c r="C112" s="9"/>
      <c r="D112" s="9" t="s">
        <v>320</v>
      </c>
    </row>
    <row r="113" spans="1:2" ht="12.75">
      <c r="A113" s="28"/>
      <c r="B113" s="29"/>
    </row>
    <row r="114" spans="1:4" ht="12.75">
      <c r="A114" s="65" t="s">
        <v>83</v>
      </c>
      <c r="B114" s="55" t="s">
        <v>298</v>
      </c>
      <c r="D114" s="6">
        <v>14000</v>
      </c>
    </row>
    <row r="115" spans="1:4" ht="12.75">
      <c r="A115" s="58" t="s">
        <v>304</v>
      </c>
      <c r="B115" s="55" t="s">
        <v>203</v>
      </c>
      <c r="D115" s="6">
        <v>50000</v>
      </c>
    </row>
    <row r="116" spans="1:4" ht="12.75">
      <c r="A116" s="65" t="s">
        <v>84</v>
      </c>
      <c r="B116" s="55" t="s">
        <v>85</v>
      </c>
      <c r="D116" s="6">
        <v>9700</v>
      </c>
    </row>
    <row r="117" spans="1:4" ht="12.75">
      <c r="A117" s="58" t="s">
        <v>290</v>
      </c>
      <c r="B117" s="55" t="s">
        <v>200</v>
      </c>
      <c r="D117" s="6">
        <v>1500</v>
      </c>
    </row>
    <row r="118" spans="1:4" ht="12.75">
      <c r="A118" s="65" t="s">
        <v>86</v>
      </c>
      <c r="B118" s="55" t="s">
        <v>87</v>
      </c>
      <c r="D118" s="6">
        <v>28750</v>
      </c>
    </row>
    <row r="119" spans="1:4" ht="12.75">
      <c r="A119" s="65" t="s">
        <v>88</v>
      </c>
      <c r="B119" s="55" t="s">
        <v>265</v>
      </c>
      <c r="C119" s="88"/>
      <c r="D119" s="6">
        <v>0</v>
      </c>
    </row>
    <row r="120" spans="1:4" ht="12.75">
      <c r="A120" s="58" t="s">
        <v>268</v>
      </c>
      <c r="B120" s="55" t="s">
        <v>266</v>
      </c>
      <c r="C120" s="88"/>
      <c r="D120" s="6">
        <v>0</v>
      </c>
    </row>
    <row r="121" spans="1:4" ht="12.75">
      <c r="A121" s="58" t="s">
        <v>279</v>
      </c>
      <c r="B121" s="86" t="s">
        <v>98</v>
      </c>
      <c r="D121" s="6">
        <v>3000</v>
      </c>
    </row>
    <row r="122" spans="1:4" ht="12.75">
      <c r="A122" s="65" t="s">
        <v>89</v>
      </c>
      <c r="B122" s="55" t="s">
        <v>54</v>
      </c>
      <c r="D122" s="6">
        <v>5500</v>
      </c>
    </row>
    <row r="123" spans="1:4" ht="12.75">
      <c r="A123" s="65" t="s">
        <v>90</v>
      </c>
      <c r="B123" s="55" t="s">
        <v>91</v>
      </c>
      <c r="D123" s="6">
        <v>3000</v>
      </c>
    </row>
    <row r="124" spans="1:4" ht="12.75">
      <c r="A124" s="65" t="s">
        <v>92</v>
      </c>
      <c r="B124" s="55" t="s">
        <v>55</v>
      </c>
      <c r="D124" s="6">
        <v>13000</v>
      </c>
    </row>
    <row r="125" spans="1:4" ht="12.75">
      <c r="A125" s="58" t="s">
        <v>262</v>
      </c>
      <c r="B125" s="89" t="s">
        <v>263</v>
      </c>
      <c r="D125" s="6">
        <v>9000</v>
      </c>
    </row>
    <row r="126" spans="1:4" ht="12.75">
      <c r="A126" s="58" t="s">
        <v>192</v>
      </c>
      <c r="B126" s="55" t="s">
        <v>231</v>
      </c>
      <c r="D126" s="6">
        <v>1000</v>
      </c>
    </row>
    <row r="127" spans="1:4" ht="12.75">
      <c r="A127" s="58" t="s">
        <v>340</v>
      </c>
      <c r="B127" s="55" t="s">
        <v>341</v>
      </c>
      <c r="D127" s="6">
        <v>25500</v>
      </c>
    </row>
    <row r="128" spans="1:4" ht="12.75">
      <c r="A128" s="58" t="s">
        <v>305</v>
      </c>
      <c r="B128" s="89" t="s">
        <v>306</v>
      </c>
      <c r="C128" s="60"/>
      <c r="D128" s="60">
        <v>309675</v>
      </c>
    </row>
    <row r="129" spans="2:4" ht="12.75">
      <c r="B129" s="61" t="s">
        <v>188</v>
      </c>
      <c r="C129" s="62"/>
      <c r="D129" s="62">
        <f>SUM(D114:D128)</f>
        <v>473625</v>
      </c>
    </row>
    <row r="131" spans="1:4" ht="12.75">
      <c r="A131" s="11"/>
      <c r="B131" s="3" t="s">
        <v>93</v>
      </c>
      <c r="C131" s="9"/>
      <c r="D131" s="9" t="s">
        <v>320</v>
      </c>
    </row>
    <row r="132" spans="1:2" ht="12.75">
      <c r="A132" s="28"/>
      <c r="B132" s="29"/>
    </row>
    <row r="133" spans="1:4" ht="12.75">
      <c r="A133" s="90" t="s">
        <v>238</v>
      </c>
      <c r="B133" s="86" t="s">
        <v>237</v>
      </c>
      <c r="D133" s="6">
        <v>26400</v>
      </c>
    </row>
    <row r="134" spans="1:4" ht="12.75">
      <c r="A134" s="65" t="s">
        <v>94</v>
      </c>
      <c r="B134" s="55" t="s">
        <v>264</v>
      </c>
      <c r="C134" s="88"/>
      <c r="D134" s="6">
        <v>4000</v>
      </c>
    </row>
    <row r="135" spans="1:4" ht="12.75">
      <c r="A135" s="65" t="s">
        <v>95</v>
      </c>
      <c r="B135" s="55" t="s">
        <v>57</v>
      </c>
      <c r="D135" s="6">
        <v>3500</v>
      </c>
    </row>
    <row r="136" spans="1:4" ht="12.75">
      <c r="A136" s="58" t="s">
        <v>315</v>
      </c>
      <c r="B136" s="55" t="s">
        <v>316</v>
      </c>
      <c r="C136" s="60"/>
      <c r="D136" s="60">
        <v>0</v>
      </c>
    </row>
    <row r="137" spans="2:4" ht="12.75">
      <c r="B137" s="61" t="s">
        <v>188</v>
      </c>
      <c r="C137" s="62"/>
      <c r="D137" s="62">
        <f>SUM(D133:D136)</f>
        <v>33900</v>
      </c>
    </row>
    <row r="138" spans="2:3" ht="12.75">
      <c r="B138" s="61"/>
      <c r="C138" s="62"/>
    </row>
    <row r="140" spans="1:4" ht="12.75">
      <c r="A140" s="11"/>
      <c r="B140" s="3" t="s">
        <v>96</v>
      </c>
      <c r="C140" s="9"/>
      <c r="D140" s="9" t="s">
        <v>320</v>
      </c>
    </row>
    <row r="141" spans="1:2" ht="12.75">
      <c r="A141" s="28"/>
      <c r="B141" s="29"/>
    </row>
    <row r="142" spans="1:4" ht="12.75">
      <c r="A142" s="65" t="s">
        <v>97</v>
      </c>
      <c r="B142" s="55" t="s">
        <v>98</v>
      </c>
      <c r="D142" s="66">
        <v>2500</v>
      </c>
    </row>
    <row r="143" spans="1:4" ht="12.75">
      <c r="A143" s="65" t="s">
        <v>99</v>
      </c>
      <c r="B143" s="55" t="s">
        <v>204</v>
      </c>
      <c r="C143" s="91"/>
      <c r="D143" s="66">
        <v>6650</v>
      </c>
    </row>
    <row r="144" spans="1:4" ht="12.75">
      <c r="A144" s="58" t="s">
        <v>339</v>
      </c>
      <c r="B144" s="55" t="s">
        <v>338</v>
      </c>
      <c r="C144" s="91"/>
      <c r="D144" s="66">
        <v>3560</v>
      </c>
    </row>
    <row r="145" spans="1:4" ht="12.75">
      <c r="A145" s="65" t="s">
        <v>100</v>
      </c>
      <c r="B145" s="55" t="s">
        <v>200</v>
      </c>
      <c r="D145" s="66">
        <v>7000</v>
      </c>
    </row>
    <row r="146" spans="1:4" ht="12.75">
      <c r="A146" s="65" t="s">
        <v>101</v>
      </c>
      <c r="B146" s="55" t="s">
        <v>62</v>
      </c>
      <c r="D146" s="66">
        <v>1000</v>
      </c>
    </row>
    <row r="147" spans="1:4" ht="12.75">
      <c r="A147" s="58" t="s">
        <v>297</v>
      </c>
      <c r="B147" s="55" t="s">
        <v>295</v>
      </c>
      <c r="D147" s="6">
        <v>38000</v>
      </c>
    </row>
    <row r="148" spans="1:4" ht="12.75">
      <c r="A148" s="58" t="s">
        <v>246</v>
      </c>
      <c r="B148" s="55" t="s">
        <v>239</v>
      </c>
      <c r="D148" s="66">
        <v>1200</v>
      </c>
    </row>
    <row r="149" spans="1:4" ht="12.75">
      <c r="A149" s="58" t="s">
        <v>312</v>
      </c>
      <c r="B149" s="48" t="s">
        <v>313</v>
      </c>
      <c r="D149" s="66">
        <v>1000</v>
      </c>
    </row>
    <row r="150" spans="1:4" ht="12.75">
      <c r="A150" s="65" t="s">
        <v>102</v>
      </c>
      <c r="B150" s="55" t="s">
        <v>264</v>
      </c>
      <c r="C150" s="88"/>
      <c r="D150" s="66">
        <v>22000</v>
      </c>
    </row>
    <row r="151" spans="1:4" ht="12.75">
      <c r="A151" s="65" t="s">
        <v>103</v>
      </c>
      <c r="B151" s="55" t="s">
        <v>198</v>
      </c>
      <c r="D151" s="66">
        <v>9000</v>
      </c>
    </row>
    <row r="152" spans="1:4" ht="12.75">
      <c r="A152" s="65" t="s">
        <v>104</v>
      </c>
      <c r="B152" s="55" t="s">
        <v>91</v>
      </c>
      <c r="D152" s="6">
        <v>5000</v>
      </c>
    </row>
    <row r="153" spans="1:4" ht="12.75">
      <c r="A153" s="58" t="s">
        <v>318</v>
      </c>
      <c r="B153" s="55" t="s">
        <v>319</v>
      </c>
      <c r="C153" s="88"/>
      <c r="D153" s="66">
        <v>1320</v>
      </c>
    </row>
    <row r="154" spans="1:4" ht="12.75">
      <c r="A154" s="58" t="s">
        <v>299</v>
      </c>
      <c r="B154" s="55" t="s">
        <v>294</v>
      </c>
      <c r="C154" s="60"/>
      <c r="D154" s="105">
        <v>42965</v>
      </c>
    </row>
    <row r="155" spans="2:4" ht="12.75">
      <c r="B155" s="61" t="s">
        <v>188</v>
      </c>
      <c r="C155" s="62"/>
      <c r="D155" s="62">
        <f>SUM(D142:D154)</f>
        <v>141195</v>
      </c>
    </row>
    <row r="156" ht="12.75">
      <c r="D156" s="51"/>
    </row>
    <row r="157" spans="1:4" ht="12.75">
      <c r="A157" s="79"/>
      <c r="B157" s="80" t="s">
        <v>105</v>
      </c>
      <c r="C157" s="77"/>
      <c r="D157" s="77" t="s">
        <v>320</v>
      </c>
    </row>
    <row r="158" spans="1:2" ht="12.75">
      <c r="A158" s="28"/>
      <c r="B158" s="29"/>
    </row>
    <row r="159" spans="1:4" ht="12.75">
      <c r="A159" s="65" t="s">
        <v>106</v>
      </c>
      <c r="B159" s="55" t="s">
        <v>107</v>
      </c>
      <c r="D159" s="6">
        <v>7800</v>
      </c>
    </row>
    <row r="160" spans="1:4" ht="12.75">
      <c r="A160" s="65" t="s">
        <v>108</v>
      </c>
      <c r="B160" s="55" t="s">
        <v>109</v>
      </c>
      <c r="C160" s="60"/>
      <c r="D160" s="60">
        <v>500</v>
      </c>
    </row>
    <row r="161" spans="2:4" ht="12.75">
      <c r="B161" s="61" t="s">
        <v>188</v>
      </c>
      <c r="C161" s="61"/>
      <c r="D161" s="61">
        <f>SUM(D159:D160)</f>
        <v>8300</v>
      </c>
    </row>
    <row r="162" spans="3:4" ht="12.75">
      <c r="C162" s="51"/>
      <c r="D162" s="51"/>
    </row>
    <row r="163" spans="1:4" ht="12.75">
      <c r="A163" s="11"/>
      <c r="B163" s="3" t="s">
        <v>110</v>
      </c>
      <c r="C163" s="9"/>
      <c r="D163" s="9" t="s">
        <v>320</v>
      </c>
    </row>
    <row r="164" spans="1:4" ht="12.75">
      <c r="A164" s="28"/>
      <c r="B164" s="29"/>
      <c r="D164" s="51"/>
    </row>
    <row r="165" spans="1:4" ht="12.75">
      <c r="A165" s="65" t="s">
        <v>111</v>
      </c>
      <c r="B165" s="55" t="s">
        <v>112</v>
      </c>
      <c r="C165" s="52"/>
      <c r="D165" s="6">
        <v>11285</v>
      </c>
    </row>
    <row r="166" spans="1:4" ht="12.75">
      <c r="A166" s="65" t="s">
        <v>113</v>
      </c>
      <c r="B166" s="55" t="s">
        <v>114</v>
      </c>
      <c r="C166" s="52"/>
      <c r="D166" s="6">
        <v>10500</v>
      </c>
    </row>
    <row r="167" spans="1:4" ht="12.75">
      <c r="A167" s="65" t="s">
        <v>115</v>
      </c>
      <c r="B167" s="55" t="s">
        <v>116</v>
      </c>
      <c r="C167" s="52"/>
      <c r="D167" s="6">
        <v>140925</v>
      </c>
    </row>
    <row r="168" spans="1:4" ht="12.75">
      <c r="A168" s="58" t="s">
        <v>193</v>
      </c>
      <c r="B168" s="55" t="s">
        <v>191</v>
      </c>
      <c r="C168" s="52"/>
      <c r="D168" s="6">
        <v>25370</v>
      </c>
    </row>
    <row r="169" spans="1:4" ht="12.75">
      <c r="A169" s="58" t="s">
        <v>195</v>
      </c>
      <c r="B169" s="55" t="s">
        <v>291</v>
      </c>
      <c r="C169" s="52"/>
      <c r="D169" s="6">
        <v>77900</v>
      </c>
    </row>
    <row r="170" spans="1:4" ht="12.75">
      <c r="A170" s="65" t="s">
        <v>117</v>
      </c>
      <c r="B170" s="55" t="s">
        <v>118</v>
      </c>
      <c r="C170" s="52"/>
      <c r="D170" s="6">
        <v>575</v>
      </c>
    </row>
    <row r="171" spans="1:4" ht="12.75">
      <c r="A171" s="65" t="s">
        <v>119</v>
      </c>
      <c r="B171" s="55" t="s">
        <v>120</v>
      </c>
      <c r="C171" s="52"/>
      <c r="D171" s="6">
        <v>232235</v>
      </c>
    </row>
    <row r="172" spans="1:4" ht="12.75">
      <c r="A172" s="65" t="s">
        <v>121</v>
      </c>
      <c r="B172" s="55" t="s">
        <v>122</v>
      </c>
      <c r="C172" s="69"/>
      <c r="D172" s="66">
        <v>23665</v>
      </c>
    </row>
    <row r="173" spans="1:4" ht="12.75">
      <c r="A173" s="58" t="s">
        <v>336</v>
      </c>
      <c r="B173" s="55" t="s">
        <v>335</v>
      </c>
      <c r="C173" s="69"/>
      <c r="D173" s="66">
        <v>9950</v>
      </c>
    </row>
    <row r="174" spans="1:4" ht="12.75">
      <c r="A174" s="65" t="s">
        <v>123</v>
      </c>
      <c r="B174" s="55" t="s">
        <v>292</v>
      </c>
      <c r="C174" s="69"/>
      <c r="D174" s="66">
        <v>19900</v>
      </c>
    </row>
    <row r="175" spans="1:4" ht="12.75">
      <c r="A175" s="65" t="s">
        <v>124</v>
      </c>
      <c r="B175" s="55" t="s">
        <v>125</v>
      </c>
      <c r="C175" s="69"/>
      <c r="D175" s="66">
        <v>49745</v>
      </c>
    </row>
    <row r="176" spans="1:4" ht="12.75">
      <c r="A176" s="58" t="s">
        <v>302</v>
      </c>
      <c r="B176" s="55" t="s">
        <v>303</v>
      </c>
      <c r="C176" s="69"/>
      <c r="D176" s="66">
        <v>16065</v>
      </c>
    </row>
    <row r="177" spans="1:4" ht="12.75">
      <c r="A177" s="65" t="s">
        <v>126</v>
      </c>
      <c r="B177" s="55" t="s">
        <v>127</v>
      </c>
      <c r="C177" s="52"/>
      <c r="D177" s="66">
        <v>5880</v>
      </c>
    </row>
    <row r="178" spans="1:4" ht="12.75">
      <c r="A178" s="58" t="s">
        <v>334</v>
      </c>
      <c r="B178" s="55" t="s">
        <v>333</v>
      </c>
      <c r="C178" s="52"/>
      <c r="D178" s="66">
        <v>1060</v>
      </c>
    </row>
    <row r="179" spans="1:4" ht="12.75">
      <c r="A179" s="65" t="s">
        <v>128</v>
      </c>
      <c r="B179" s="55" t="s">
        <v>293</v>
      </c>
      <c r="C179" s="52"/>
      <c r="D179" s="66">
        <v>3250</v>
      </c>
    </row>
    <row r="180" spans="1:4" ht="12.75">
      <c r="A180" s="65" t="s">
        <v>129</v>
      </c>
      <c r="B180" s="55" t="s">
        <v>130</v>
      </c>
      <c r="C180" s="52"/>
      <c r="D180" s="66">
        <v>9685</v>
      </c>
    </row>
    <row r="181" spans="1:4" ht="12.75">
      <c r="A181" s="58" t="s">
        <v>197</v>
      </c>
      <c r="B181" s="55" t="s">
        <v>196</v>
      </c>
      <c r="D181" s="6">
        <v>1000</v>
      </c>
    </row>
    <row r="182" spans="1:4" ht="12.75">
      <c r="A182" s="108" t="s">
        <v>131</v>
      </c>
      <c r="B182" s="109" t="s">
        <v>132</v>
      </c>
      <c r="C182" s="93"/>
      <c r="D182" s="105">
        <v>42680</v>
      </c>
    </row>
    <row r="183" spans="2:4" ht="12.75">
      <c r="B183" s="61" t="s">
        <v>188</v>
      </c>
      <c r="C183" s="62"/>
      <c r="D183" s="62">
        <f>SUM(D165:D182)</f>
        <v>681670</v>
      </c>
    </row>
    <row r="184" ht="13.5" thickBot="1">
      <c r="D184" s="51"/>
    </row>
    <row r="185" spans="1:4" ht="12.75">
      <c r="A185" s="32"/>
      <c r="B185" s="103"/>
      <c r="C185" s="76"/>
      <c r="D185" s="117" t="s">
        <v>320</v>
      </c>
    </row>
    <row r="186" spans="1:4" ht="12.75">
      <c r="A186" s="33"/>
      <c r="B186" s="35" t="s">
        <v>189</v>
      </c>
      <c r="C186" s="36"/>
      <c r="D186" s="71">
        <f>SUM(D50,D57,D79,D85,D96,D110,D129,D137,D155,D161,D183)</f>
        <v>1912323</v>
      </c>
    </row>
    <row r="187" spans="1:4" ht="12.75">
      <c r="A187" s="33"/>
      <c r="B187" s="37" t="s">
        <v>187</v>
      </c>
      <c r="C187" s="31"/>
      <c r="D187" s="72">
        <f>SUM(D43)</f>
        <v>1912323</v>
      </c>
    </row>
    <row r="188" spans="1:4" ht="12.75">
      <c r="A188" s="33"/>
      <c r="B188" s="35" t="s">
        <v>186</v>
      </c>
      <c r="C188" s="36"/>
      <c r="D188" s="71">
        <f>SUM(D187-D186)</f>
        <v>0</v>
      </c>
    </row>
    <row r="189" spans="1:4" ht="13.5" thickBot="1">
      <c r="A189" s="38"/>
      <c r="B189" s="39"/>
      <c r="C189" s="40"/>
      <c r="D189" s="73"/>
    </row>
    <row r="190" spans="1:4" ht="12.75">
      <c r="A190" s="28"/>
      <c r="B190" s="48"/>
      <c r="C190" s="51"/>
      <c r="D190" s="51"/>
    </row>
    <row r="191" spans="1:4" ht="12.75">
      <c r="A191" s="28"/>
      <c r="B191" s="48"/>
      <c r="C191" s="51"/>
      <c r="D191" s="51"/>
    </row>
    <row r="192" ht="12.75">
      <c r="D192" s="51"/>
    </row>
    <row r="193" ht="12.75">
      <c r="D193" s="51"/>
    </row>
    <row r="194" spans="2:4" ht="12.75">
      <c r="B194" s="68"/>
      <c r="C194" s="64"/>
      <c r="D194" s="51"/>
    </row>
    <row r="195" spans="2:4" ht="12.75">
      <c r="B195" s="2"/>
      <c r="C195" s="64"/>
      <c r="D195" s="51"/>
    </row>
    <row r="196" spans="2:4" ht="12.75">
      <c r="B196" s="2"/>
      <c r="C196" s="67"/>
      <c r="D196" s="51"/>
    </row>
    <row r="197" spans="2:4" ht="12.75">
      <c r="B197" s="48"/>
      <c r="C197" s="51"/>
      <c r="D197" s="51"/>
    </row>
    <row r="198" ht="12.75">
      <c r="D198" s="51"/>
    </row>
    <row r="199" ht="12.75">
      <c r="D199" s="51"/>
    </row>
    <row r="200" ht="12.75">
      <c r="D200" s="51"/>
    </row>
    <row r="201" ht="12.75">
      <c r="D201" s="51"/>
    </row>
    <row r="202" ht="12.75">
      <c r="D202" s="51"/>
    </row>
    <row r="203" ht="12.75">
      <c r="D203" s="51"/>
    </row>
    <row r="204" ht="12.75">
      <c r="D204" s="51"/>
    </row>
    <row r="205" spans="1:4" ht="12.75">
      <c r="A205" s="4"/>
      <c r="C205" s="4"/>
      <c r="D205" s="51"/>
    </row>
    <row r="206" spans="1:4" ht="12.75">
      <c r="A206" s="4"/>
      <c r="C206" s="4"/>
      <c r="D206" s="51"/>
    </row>
    <row r="207" spans="1:4" ht="12.75">
      <c r="A207" s="4"/>
      <c r="C207" s="4"/>
      <c r="D207" s="51"/>
    </row>
    <row r="208" spans="1:4" ht="12.75">
      <c r="A208" s="4"/>
      <c r="C208" s="4"/>
      <c r="D208" s="51"/>
    </row>
    <row r="209" spans="1:4" ht="12.75">
      <c r="A209" s="4"/>
      <c r="C209" s="4"/>
      <c r="D209" s="51"/>
    </row>
    <row r="210" spans="1:4" ht="12.75">
      <c r="A210" s="4"/>
      <c r="C210" s="4"/>
      <c r="D210" s="51"/>
    </row>
    <row r="211" spans="1:4" ht="12.75">
      <c r="A211" s="4"/>
      <c r="C211" s="4"/>
      <c r="D211" s="51"/>
    </row>
    <row r="212" spans="1:4" ht="12.75">
      <c r="A212" s="4"/>
      <c r="C212" s="4"/>
      <c r="D212" s="51"/>
    </row>
    <row r="213" spans="1:4" ht="12.75">
      <c r="A213" s="4"/>
      <c r="C213" s="4"/>
      <c r="D213" s="51"/>
    </row>
  </sheetData>
  <sheetProtection/>
  <printOptions/>
  <pageMargins left="1" right="0.5" top="0.5" bottom="0.5" header="0.5" footer="0.5"/>
  <pageSetup horizontalDpi="600" verticalDpi="600" orientation="landscape" scale="84" r:id="rId1"/>
  <rowBreaks count="2" manualBreakCount="2">
    <brk id="58" max="10" man="1"/>
    <brk id="1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zoomScale="115" zoomScaleNormal="115" zoomScaleSheetLayoutView="100" workbookViewId="0" topLeftCell="A1">
      <selection activeCell="A1" sqref="A1"/>
    </sheetView>
  </sheetViews>
  <sheetFormatPr defaultColWidth="11.421875" defaultRowHeight="12.75"/>
  <cols>
    <col min="1" max="1" width="10.28125" style="8" customWidth="1"/>
    <col min="2" max="2" width="36.8515625" style="2" customWidth="1"/>
    <col min="3" max="3" width="8.7109375" style="1" customWidth="1"/>
    <col min="4" max="4" width="2.00390625" style="2" customWidth="1"/>
    <col min="5" max="5" width="12.7109375" style="1" bestFit="1" customWidth="1"/>
    <col min="6" max="16384" width="11.421875" style="2" customWidth="1"/>
  </cols>
  <sheetData>
    <row r="1" spans="1:5" ht="12.75">
      <c r="A1" s="10"/>
      <c r="B1" s="7" t="s">
        <v>133</v>
      </c>
      <c r="C1" s="9"/>
      <c r="D1" s="9"/>
      <c r="E1" s="9" t="s">
        <v>320</v>
      </c>
    </row>
    <row r="2" ht="12.75">
      <c r="B2" s="92"/>
    </row>
    <row r="3" spans="1:5" ht="12.75">
      <c r="A3" s="98" t="s">
        <v>286</v>
      </c>
      <c r="B3" s="63" t="s">
        <v>287</v>
      </c>
      <c r="E3" s="51">
        <v>1900</v>
      </c>
    </row>
    <row r="4" spans="1:5" ht="12.75">
      <c r="A4" s="53" t="s">
        <v>134</v>
      </c>
      <c r="B4" s="54" t="s">
        <v>29</v>
      </c>
      <c r="E4" s="1">
        <v>18875</v>
      </c>
    </row>
    <row r="5" spans="1:5" ht="12.75">
      <c r="A5" s="53" t="s">
        <v>135</v>
      </c>
      <c r="B5" s="54" t="s">
        <v>136</v>
      </c>
      <c r="E5" s="1">
        <v>6000</v>
      </c>
    </row>
    <row r="6" spans="1:5" ht="12.75">
      <c r="A6" s="53" t="s">
        <v>137</v>
      </c>
      <c r="B6" s="54" t="s">
        <v>138</v>
      </c>
      <c r="E6" s="1">
        <v>26000</v>
      </c>
    </row>
    <row r="7" spans="1:5" ht="12.75">
      <c r="A7" s="53" t="s">
        <v>139</v>
      </c>
      <c r="B7" s="54" t="s">
        <v>140</v>
      </c>
      <c r="E7" s="1">
        <v>33000</v>
      </c>
    </row>
    <row r="8" spans="1:5" ht="12.75">
      <c r="A8" s="111" t="s">
        <v>357</v>
      </c>
      <c r="B8" s="110" t="s">
        <v>360</v>
      </c>
      <c r="E8" s="1">
        <v>0</v>
      </c>
    </row>
    <row r="9" spans="1:5" ht="12.75">
      <c r="A9" s="111" t="s">
        <v>358</v>
      </c>
      <c r="B9" s="110" t="s">
        <v>361</v>
      </c>
      <c r="E9" s="1">
        <v>0</v>
      </c>
    </row>
    <row r="10" spans="1:5" ht="12.75">
      <c r="A10" s="111" t="s">
        <v>359</v>
      </c>
      <c r="B10" s="110" t="s">
        <v>362</v>
      </c>
      <c r="E10" s="1">
        <v>0</v>
      </c>
    </row>
    <row r="11" spans="1:5" ht="12.75">
      <c r="A11" s="53" t="s">
        <v>141</v>
      </c>
      <c r="B11" s="54" t="s">
        <v>142</v>
      </c>
      <c r="E11" s="1">
        <v>790000</v>
      </c>
    </row>
    <row r="12" spans="1:5" ht="12.75">
      <c r="A12" s="53" t="s">
        <v>143</v>
      </c>
      <c r="B12" s="54" t="s">
        <v>144</v>
      </c>
      <c r="E12" s="1">
        <v>185000</v>
      </c>
    </row>
    <row r="13" spans="1:5" ht="12.75">
      <c r="A13" s="53" t="s">
        <v>145</v>
      </c>
      <c r="B13" s="54" t="s">
        <v>267</v>
      </c>
      <c r="E13" s="1">
        <v>1800</v>
      </c>
    </row>
    <row r="14" spans="1:5" ht="12.75">
      <c r="A14" s="53" t="s">
        <v>146</v>
      </c>
      <c r="B14" s="54" t="s">
        <v>16</v>
      </c>
      <c r="C14" s="94"/>
      <c r="D14" s="95"/>
      <c r="E14" s="94">
        <v>1000</v>
      </c>
    </row>
    <row r="15" spans="2:5" ht="12.75">
      <c r="B15" s="34" t="s">
        <v>188</v>
      </c>
      <c r="C15" s="57"/>
      <c r="E15" s="57">
        <f>SUM(E3:E14)</f>
        <v>1063575</v>
      </c>
    </row>
    <row r="16" spans="2:3" ht="12.75">
      <c r="B16" s="34"/>
      <c r="C16" s="57"/>
    </row>
    <row r="17" spans="1:5" s="4" customFormat="1" ht="12.75">
      <c r="A17" s="11"/>
      <c r="B17" s="3" t="s">
        <v>250</v>
      </c>
      <c r="C17" s="9"/>
      <c r="D17" s="9"/>
      <c r="E17" s="9" t="s">
        <v>320</v>
      </c>
    </row>
    <row r="18" spans="1:5" s="4" customFormat="1" ht="12.75">
      <c r="A18" s="5"/>
      <c r="B18" s="4" t="s">
        <v>326</v>
      </c>
      <c r="C18" s="60"/>
      <c r="D18" s="99"/>
      <c r="E18" s="100">
        <v>0</v>
      </c>
    </row>
    <row r="19" spans="1:5" s="4" customFormat="1" ht="12.75">
      <c r="A19" s="5"/>
      <c r="B19" s="61" t="s">
        <v>188</v>
      </c>
      <c r="C19" s="31"/>
      <c r="D19" s="48"/>
      <c r="E19" s="59">
        <f>SUM(E18:E18)</f>
        <v>0</v>
      </c>
    </row>
    <row r="20" spans="1:5" s="4" customFormat="1" ht="12.75">
      <c r="A20" s="5"/>
      <c r="B20" s="61"/>
      <c r="C20" s="6"/>
      <c r="D20" s="48"/>
      <c r="E20" s="51"/>
    </row>
    <row r="21" spans="1:5" s="4" customFormat="1" ht="12.75">
      <c r="A21" s="5"/>
      <c r="C21" s="60"/>
      <c r="D21" s="56"/>
      <c r="E21" s="60"/>
    </row>
    <row r="22" spans="1:5" s="4" customFormat="1" ht="12.75">
      <c r="A22" s="5"/>
      <c r="B22" s="84" t="s">
        <v>185</v>
      </c>
      <c r="C22" s="62"/>
      <c r="D22" s="48"/>
      <c r="E22" s="62">
        <f>SUM(E15,E19)</f>
        <v>1063575</v>
      </c>
    </row>
    <row r="23" spans="2:5" ht="12.75">
      <c r="B23" s="54"/>
      <c r="D23" s="101"/>
      <c r="E23" s="102"/>
    </row>
    <row r="24" spans="4:5" ht="12.75">
      <c r="D24" s="48"/>
      <c r="E24" s="51"/>
    </row>
    <row r="25" spans="4:5" ht="12.75">
      <c r="D25" s="4"/>
      <c r="E25" s="6"/>
    </row>
    <row r="26" spans="4:5" ht="12.75">
      <c r="D26" s="4"/>
      <c r="E26" s="6"/>
    </row>
    <row r="27" spans="1:5" ht="12.75">
      <c r="A27" s="10"/>
      <c r="B27" s="7" t="s">
        <v>40</v>
      </c>
      <c r="C27" s="9"/>
      <c r="D27" s="9"/>
      <c r="E27" s="9" t="s">
        <v>320</v>
      </c>
    </row>
    <row r="28" spans="2:4" ht="12.75">
      <c r="B28" s="92"/>
      <c r="D28" s="4"/>
    </row>
    <row r="29" spans="1:5" ht="12.75">
      <c r="A29" s="53" t="s">
        <v>147</v>
      </c>
      <c r="B29" s="54" t="s">
        <v>47</v>
      </c>
      <c r="C29" s="81"/>
      <c r="D29" s="4"/>
      <c r="E29" s="1">
        <v>8000</v>
      </c>
    </row>
    <row r="30" spans="1:5" ht="12.75">
      <c r="A30" s="53" t="s">
        <v>148</v>
      </c>
      <c r="B30" s="54" t="s">
        <v>48</v>
      </c>
      <c r="D30" s="4"/>
      <c r="E30" s="1">
        <v>3500</v>
      </c>
    </row>
    <row r="31" spans="1:5" ht="12.75">
      <c r="A31" s="53" t="s">
        <v>149</v>
      </c>
      <c r="B31" s="54" t="s">
        <v>53</v>
      </c>
      <c r="C31" s="81"/>
      <c r="D31" s="4"/>
      <c r="E31" s="1">
        <v>21243</v>
      </c>
    </row>
    <row r="32" spans="1:5" ht="12.75">
      <c r="A32" s="53" t="s">
        <v>150</v>
      </c>
      <c r="B32" s="54" t="s">
        <v>50</v>
      </c>
      <c r="C32" s="81"/>
      <c r="E32" s="1">
        <v>8500</v>
      </c>
    </row>
    <row r="33" spans="1:5" ht="12.75">
      <c r="A33" s="96" t="s">
        <v>259</v>
      </c>
      <c r="B33" s="89" t="s">
        <v>258</v>
      </c>
      <c r="E33" s="1">
        <v>118717</v>
      </c>
    </row>
    <row r="34" spans="1:5" ht="12.75">
      <c r="A34" s="53" t="s">
        <v>151</v>
      </c>
      <c r="B34" s="54" t="s">
        <v>33</v>
      </c>
      <c r="C34" s="81"/>
      <c r="E34" s="1">
        <v>14000</v>
      </c>
    </row>
    <row r="35" spans="1:5" ht="12.75">
      <c r="A35" s="53" t="s">
        <v>152</v>
      </c>
      <c r="B35" s="54" t="s">
        <v>242</v>
      </c>
      <c r="C35" s="81"/>
      <c r="E35" s="1">
        <v>5000</v>
      </c>
    </row>
    <row r="36" spans="1:5" ht="12.75">
      <c r="A36" s="96" t="s">
        <v>311</v>
      </c>
      <c r="B36" s="54" t="s">
        <v>260</v>
      </c>
      <c r="C36" s="81"/>
      <c r="E36" s="1">
        <v>1000</v>
      </c>
    </row>
    <row r="37" spans="1:5" ht="12.75">
      <c r="A37" s="98" t="s">
        <v>274</v>
      </c>
      <c r="B37" s="55" t="s">
        <v>245</v>
      </c>
      <c r="C37" s="95"/>
      <c r="D37" s="95"/>
      <c r="E37" s="105">
        <f>SUM('GF'!D28)</f>
        <v>232169</v>
      </c>
    </row>
    <row r="38" spans="2:5" ht="12.75">
      <c r="B38" s="34" t="s">
        <v>188</v>
      </c>
      <c r="C38" s="57"/>
      <c r="E38" s="57">
        <f>SUM(E29:E37)</f>
        <v>412129</v>
      </c>
    </row>
    <row r="39" spans="2:3" ht="12.75">
      <c r="B39" s="34"/>
      <c r="C39" s="57"/>
    </row>
    <row r="40" spans="4:5" ht="12.75">
      <c r="D40" s="4"/>
      <c r="E40" s="6"/>
    </row>
    <row r="41" spans="1:5" ht="12.75">
      <c r="A41" s="10"/>
      <c r="B41" s="7" t="s">
        <v>63</v>
      </c>
      <c r="C41" s="9"/>
      <c r="D41" s="9"/>
      <c r="E41" s="9" t="s">
        <v>320</v>
      </c>
    </row>
    <row r="42" ht="12.75">
      <c r="B42" s="92"/>
    </row>
    <row r="43" spans="1:5" ht="12.75">
      <c r="A43" s="96" t="s">
        <v>323</v>
      </c>
      <c r="B43" s="55" t="s">
        <v>204</v>
      </c>
      <c r="E43" s="1">
        <v>2500</v>
      </c>
    </row>
    <row r="44" spans="1:5" ht="12.75">
      <c r="A44" s="53" t="s">
        <v>153</v>
      </c>
      <c r="B44" s="54" t="s">
        <v>205</v>
      </c>
      <c r="E44" s="1">
        <v>2500</v>
      </c>
    </row>
    <row r="45" spans="1:5" ht="12.75">
      <c r="A45" s="53" t="s">
        <v>154</v>
      </c>
      <c r="B45" s="55" t="s">
        <v>199</v>
      </c>
      <c r="C45" s="81"/>
      <c r="E45" s="1">
        <v>2500</v>
      </c>
    </row>
    <row r="46" spans="1:5" ht="12.75">
      <c r="A46" s="96" t="s">
        <v>288</v>
      </c>
      <c r="B46" s="55" t="s">
        <v>62</v>
      </c>
      <c r="C46" s="81"/>
      <c r="E46" s="1">
        <v>1000</v>
      </c>
    </row>
    <row r="47" spans="1:5" ht="12.75">
      <c r="A47" s="53" t="s">
        <v>155</v>
      </c>
      <c r="B47" s="54" t="s">
        <v>68</v>
      </c>
      <c r="C47" s="81"/>
      <c r="E47" s="1">
        <v>4500</v>
      </c>
    </row>
    <row r="48" spans="1:5" ht="12.75">
      <c r="A48" s="53" t="s">
        <v>156</v>
      </c>
      <c r="B48" s="54" t="s">
        <v>70</v>
      </c>
      <c r="E48" s="1">
        <v>2000</v>
      </c>
    </row>
    <row r="49" spans="1:5" ht="12.75">
      <c r="A49" s="53" t="s">
        <v>157</v>
      </c>
      <c r="B49" s="54" t="s">
        <v>72</v>
      </c>
      <c r="E49" s="1">
        <v>6500</v>
      </c>
    </row>
    <row r="50" spans="1:5" ht="12.75">
      <c r="A50" s="96" t="s">
        <v>276</v>
      </c>
      <c r="B50" s="54" t="s">
        <v>275</v>
      </c>
      <c r="E50" s="1">
        <v>4500</v>
      </c>
    </row>
    <row r="51" spans="1:5" ht="12.75">
      <c r="A51" s="96" t="s">
        <v>277</v>
      </c>
      <c r="B51" s="54" t="s">
        <v>285</v>
      </c>
      <c r="E51" s="1">
        <v>850</v>
      </c>
    </row>
    <row r="52" spans="1:5" ht="12.75">
      <c r="A52" s="53" t="s">
        <v>158</v>
      </c>
      <c r="B52" s="54" t="s">
        <v>278</v>
      </c>
      <c r="C52" s="94"/>
      <c r="D52" s="95"/>
      <c r="E52" s="94">
        <v>950</v>
      </c>
    </row>
    <row r="53" spans="2:5" ht="12.75">
      <c r="B53" s="34" t="s">
        <v>188</v>
      </c>
      <c r="C53" s="57"/>
      <c r="E53" s="57">
        <f>SUM(E43:E52)</f>
        <v>27800</v>
      </c>
    </row>
    <row r="54" spans="4:5" ht="12.75">
      <c r="D54" s="6"/>
      <c r="E54" s="6"/>
    </row>
    <row r="55" spans="1:5" ht="12.75" customHeight="1">
      <c r="A55" s="10"/>
      <c r="B55" s="7" t="s">
        <v>159</v>
      </c>
      <c r="C55" s="9"/>
      <c r="D55" s="9"/>
      <c r="E55" s="9" t="s">
        <v>320</v>
      </c>
    </row>
    <row r="56" ht="12.75">
      <c r="B56" s="92"/>
    </row>
    <row r="57" spans="1:5" ht="12.75">
      <c r="A57" s="53" t="s">
        <v>160</v>
      </c>
      <c r="B57" s="54" t="s">
        <v>98</v>
      </c>
      <c r="E57" s="1">
        <v>7500</v>
      </c>
    </row>
    <row r="58" spans="1:5" ht="12.75">
      <c r="A58" s="53" t="s">
        <v>161</v>
      </c>
      <c r="B58" s="54" t="s">
        <v>85</v>
      </c>
      <c r="E58" s="1">
        <v>10000</v>
      </c>
    </row>
    <row r="59" spans="1:5" ht="12.75">
      <c r="A59" s="53" t="s">
        <v>162</v>
      </c>
      <c r="B59" s="55" t="s">
        <v>200</v>
      </c>
      <c r="E59" s="1">
        <v>5000</v>
      </c>
    </row>
    <row r="60" spans="1:5" ht="12.75">
      <c r="A60" s="53" t="s">
        <v>163</v>
      </c>
      <c r="B60" s="54" t="s">
        <v>62</v>
      </c>
      <c r="E60" s="1">
        <v>2000</v>
      </c>
    </row>
    <row r="61" spans="1:5" ht="12.75">
      <c r="A61" s="53" t="s">
        <v>164</v>
      </c>
      <c r="B61" s="54" t="s">
        <v>33</v>
      </c>
      <c r="E61" s="1">
        <v>55000</v>
      </c>
    </row>
    <row r="62" spans="1:5" ht="12.75">
      <c r="A62" s="53" t="s">
        <v>165</v>
      </c>
      <c r="B62" s="54" t="s">
        <v>166</v>
      </c>
      <c r="E62" s="1">
        <v>9000</v>
      </c>
    </row>
    <row r="63" spans="1:5" ht="12.75">
      <c r="A63" s="53" t="s">
        <v>167</v>
      </c>
      <c r="B63" s="54" t="s">
        <v>265</v>
      </c>
      <c r="E63" s="1">
        <v>19950</v>
      </c>
    </row>
    <row r="64" spans="1:5" ht="12.75">
      <c r="A64" s="96" t="s">
        <v>269</v>
      </c>
      <c r="B64" s="54" t="s">
        <v>266</v>
      </c>
      <c r="C64" s="81"/>
      <c r="E64" s="1">
        <v>10000</v>
      </c>
    </row>
    <row r="65" spans="1:5" ht="12.75">
      <c r="A65" s="53" t="s">
        <v>168</v>
      </c>
      <c r="B65" s="63" t="s">
        <v>54</v>
      </c>
      <c r="E65" s="1">
        <v>7000</v>
      </c>
    </row>
    <row r="66" spans="1:5" ht="12.75">
      <c r="A66" s="53" t="s">
        <v>169</v>
      </c>
      <c r="B66" s="54" t="s">
        <v>91</v>
      </c>
      <c r="E66" s="1">
        <v>7000</v>
      </c>
    </row>
    <row r="67" spans="1:5" ht="12.75">
      <c r="A67" s="53" t="s">
        <v>170</v>
      </c>
      <c r="B67" s="54" t="s">
        <v>55</v>
      </c>
      <c r="E67" s="1">
        <v>17000</v>
      </c>
    </row>
    <row r="68" spans="1:5" ht="12.75">
      <c r="A68" s="96" t="s">
        <v>317</v>
      </c>
      <c r="B68" s="54" t="s">
        <v>316</v>
      </c>
      <c r="E68" s="1">
        <v>52100</v>
      </c>
    </row>
    <row r="69" spans="1:5" ht="12.75">
      <c r="A69" s="53" t="s">
        <v>171</v>
      </c>
      <c r="B69" s="54" t="s">
        <v>57</v>
      </c>
      <c r="E69" s="1">
        <v>2000</v>
      </c>
    </row>
    <row r="70" spans="1:5" ht="12.75">
      <c r="A70" s="53" t="s">
        <v>172</v>
      </c>
      <c r="B70" s="54" t="s">
        <v>173</v>
      </c>
      <c r="E70" s="1">
        <v>16000</v>
      </c>
    </row>
    <row r="71" spans="1:5" ht="12.75">
      <c r="A71" s="53" t="s">
        <v>174</v>
      </c>
      <c r="B71" s="54" t="s">
        <v>175</v>
      </c>
      <c r="C71" s="94"/>
      <c r="D71" s="95"/>
      <c r="E71" s="94">
        <v>75000</v>
      </c>
    </row>
    <row r="72" spans="2:5" ht="12.75">
      <c r="B72" s="34" t="s">
        <v>188</v>
      </c>
      <c r="C72" s="57"/>
      <c r="E72" s="57">
        <f>SUM(E57:E71)</f>
        <v>294550</v>
      </c>
    </row>
    <row r="74" spans="3:5" ht="12.75">
      <c r="C74" s="94"/>
      <c r="D74" s="95"/>
      <c r="E74" s="94"/>
    </row>
    <row r="75" spans="2:5" ht="12.75">
      <c r="B75" s="97" t="s">
        <v>190</v>
      </c>
      <c r="C75" s="57"/>
      <c r="E75" s="57">
        <f>SUM(E72,E53,E38)</f>
        <v>734479</v>
      </c>
    </row>
    <row r="76" spans="1:5" s="4" customFormat="1" ht="12.75">
      <c r="A76" s="8"/>
      <c r="B76" s="2"/>
      <c r="C76" s="1"/>
      <c r="D76" s="2"/>
      <c r="E76" s="1"/>
    </row>
    <row r="77" spans="1:5" ht="12.75">
      <c r="A77" s="11"/>
      <c r="B77" s="3" t="s">
        <v>110</v>
      </c>
      <c r="C77" s="9"/>
      <c r="D77" s="9"/>
      <c r="E77" s="9" t="s">
        <v>320</v>
      </c>
    </row>
    <row r="78" ht="12.75">
      <c r="B78" s="92"/>
    </row>
    <row r="79" spans="1:5" ht="12.75">
      <c r="A79" s="53" t="s">
        <v>176</v>
      </c>
      <c r="B79" s="54" t="s">
        <v>116</v>
      </c>
      <c r="C79" s="52"/>
      <c r="E79" s="6">
        <v>33400</v>
      </c>
    </row>
    <row r="80" spans="1:5" ht="12.75">
      <c r="A80" s="96" t="s">
        <v>328</v>
      </c>
      <c r="B80" s="54" t="s">
        <v>321</v>
      </c>
      <c r="C80" s="52"/>
      <c r="E80" s="6">
        <v>29120</v>
      </c>
    </row>
    <row r="81" spans="1:5" ht="12.75">
      <c r="A81" s="53" t="s">
        <v>177</v>
      </c>
      <c r="B81" s="54" t="s">
        <v>337</v>
      </c>
      <c r="C81" s="52"/>
      <c r="E81" s="6">
        <v>170525</v>
      </c>
    </row>
    <row r="82" spans="1:5" ht="12.75">
      <c r="A82" s="53" t="s">
        <v>178</v>
      </c>
      <c r="B82" s="54" t="s">
        <v>122</v>
      </c>
      <c r="C82" s="69"/>
      <c r="E82" s="1">
        <v>9950</v>
      </c>
    </row>
    <row r="83" spans="1:5" ht="12.75">
      <c r="A83" s="96" t="s">
        <v>330</v>
      </c>
      <c r="B83" s="54" t="s">
        <v>329</v>
      </c>
      <c r="C83" s="69"/>
      <c r="D83" s="104"/>
      <c r="E83" s="1">
        <v>10580</v>
      </c>
    </row>
    <row r="84" spans="1:5" ht="12.75">
      <c r="A84" s="53" t="s">
        <v>179</v>
      </c>
      <c r="B84" s="54" t="s">
        <v>180</v>
      </c>
      <c r="C84" s="69"/>
      <c r="D84" s="104"/>
      <c r="E84" s="1">
        <v>39796</v>
      </c>
    </row>
    <row r="85" spans="1:5" ht="12.75">
      <c r="A85" s="58" t="s">
        <v>301</v>
      </c>
      <c r="B85" s="55" t="s">
        <v>303</v>
      </c>
      <c r="C85" s="69"/>
      <c r="D85" s="104"/>
      <c r="E85" s="66">
        <v>7235</v>
      </c>
    </row>
    <row r="86" spans="1:5" ht="12.75">
      <c r="A86" s="53" t="s">
        <v>181</v>
      </c>
      <c r="B86" s="54" t="s">
        <v>127</v>
      </c>
      <c r="C86" s="52"/>
      <c r="D86" s="104"/>
      <c r="E86" s="1">
        <v>1395</v>
      </c>
    </row>
    <row r="87" spans="1:5" ht="12.75">
      <c r="A87" s="96" t="s">
        <v>332</v>
      </c>
      <c r="B87" s="54" t="s">
        <v>331</v>
      </c>
      <c r="C87" s="52"/>
      <c r="D87" s="104"/>
      <c r="E87" s="1">
        <v>1215</v>
      </c>
    </row>
    <row r="88" spans="1:5" ht="12.75">
      <c r="A88" s="53" t="s">
        <v>182</v>
      </c>
      <c r="B88" s="54" t="s">
        <v>183</v>
      </c>
      <c r="C88" s="52"/>
      <c r="D88" s="104"/>
      <c r="E88" s="1">
        <v>7110</v>
      </c>
    </row>
    <row r="89" spans="1:5" s="4" customFormat="1" ht="12.75">
      <c r="A89" s="58" t="s">
        <v>300</v>
      </c>
      <c r="B89" s="55" t="s">
        <v>196</v>
      </c>
      <c r="C89" s="6"/>
      <c r="D89" s="2"/>
      <c r="E89" s="6">
        <v>1000</v>
      </c>
    </row>
    <row r="90" spans="1:5" ht="12.75">
      <c r="A90" s="53" t="s">
        <v>184</v>
      </c>
      <c r="B90" s="54" t="s">
        <v>132</v>
      </c>
      <c r="C90" s="93"/>
      <c r="D90" s="95"/>
      <c r="E90" s="94">
        <v>17770</v>
      </c>
    </row>
    <row r="91" spans="2:5" ht="12.75">
      <c r="B91" s="34" t="s">
        <v>188</v>
      </c>
      <c r="C91" s="57"/>
      <c r="E91" s="59">
        <f>SUM(E79:E90)</f>
        <v>329096</v>
      </c>
    </row>
    <row r="92" spans="2:3" ht="12.75">
      <c r="B92" s="34"/>
      <c r="C92" s="57"/>
    </row>
    <row r="93" ht="13.5" thickBot="1">
      <c r="B93" s="63"/>
    </row>
    <row r="94" spans="1:5" ht="12.75">
      <c r="A94" s="74"/>
      <c r="B94" s="75"/>
      <c r="C94" s="76"/>
      <c r="D94" s="41"/>
      <c r="E94" s="117" t="s">
        <v>320</v>
      </c>
    </row>
    <row r="95" spans="1:5" ht="12.75">
      <c r="A95" s="42"/>
      <c r="B95" s="35" t="s">
        <v>189</v>
      </c>
      <c r="C95" s="36"/>
      <c r="E95" s="71">
        <f>SUM(E91,E75)</f>
        <v>1063575</v>
      </c>
    </row>
    <row r="96" spans="1:5" ht="12.75">
      <c r="A96" s="42"/>
      <c r="B96" s="37" t="s">
        <v>187</v>
      </c>
      <c r="C96" s="31"/>
      <c r="E96" s="72">
        <f>SUM(E22)</f>
        <v>1063575</v>
      </c>
    </row>
    <row r="97" spans="1:5" ht="12.75">
      <c r="A97" s="42"/>
      <c r="B97" s="35" t="s">
        <v>186</v>
      </c>
      <c r="C97" s="36"/>
      <c r="E97" s="71">
        <f>SUM(E96-E95)</f>
        <v>0</v>
      </c>
    </row>
    <row r="98" spans="1:5" ht="13.5" thickBot="1">
      <c r="A98" s="43"/>
      <c r="B98" s="44"/>
      <c r="C98" s="45"/>
      <c r="D98" s="44"/>
      <c r="E98" s="118"/>
    </row>
    <row r="101" spans="4:5" ht="12.75">
      <c r="D101" s="4"/>
      <c r="E101" s="6"/>
    </row>
    <row r="103" spans="2:3" ht="12.75">
      <c r="B103" s="68"/>
      <c r="C103" s="64"/>
    </row>
    <row r="104" ht="12.75">
      <c r="C104" s="64"/>
    </row>
    <row r="105" ht="12.75">
      <c r="C105" s="67"/>
    </row>
  </sheetData>
  <sheetProtection/>
  <printOptions/>
  <pageMargins left="1" right="0.5" top="0.5" bottom="0.5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="115" zoomScaleNormal="115" zoomScalePageLayoutView="0" workbookViewId="0" topLeftCell="A1">
      <selection activeCell="A20" sqref="A20"/>
    </sheetView>
  </sheetViews>
  <sheetFormatPr defaultColWidth="9.140625" defaultRowHeight="12.75"/>
  <cols>
    <col min="1" max="1" width="51.8515625" style="12" customWidth="1"/>
    <col min="2" max="3" width="2.7109375" style="13" customWidth="1"/>
    <col min="4" max="4" width="14.8515625" style="12" customWidth="1"/>
    <col min="5" max="5" width="16.57421875" style="12" customWidth="1"/>
    <col min="6" max="6" width="16.8515625" style="12" customWidth="1"/>
    <col min="7" max="7" width="10.7109375" style="12" customWidth="1"/>
    <col min="8" max="8" width="14.28125" style="12" bestFit="1" customWidth="1"/>
    <col min="9" max="9" width="9.57421875" style="12" bestFit="1" customWidth="1"/>
    <col min="10" max="16384" width="9.140625" style="12" customWidth="1"/>
  </cols>
  <sheetData>
    <row r="1" spans="5:6" ht="14.25">
      <c r="E1" s="27"/>
      <c r="F1" s="27"/>
    </row>
    <row r="2" spans="1:6" ht="15">
      <c r="A2" s="23" t="s">
        <v>251</v>
      </c>
      <c r="B2" s="26"/>
      <c r="C2" s="26"/>
      <c r="D2" s="24" t="s">
        <v>213</v>
      </c>
      <c r="E2" s="24" t="s">
        <v>214</v>
      </c>
      <c r="F2" s="24" t="s">
        <v>208</v>
      </c>
    </row>
    <row r="3" spans="1:7" ht="14.25">
      <c r="A3" s="27"/>
      <c r="B3" s="26"/>
      <c r="C3" s="26"/>
      <c r="D3" s="70">
        <v>43671</v>
      </c>
      <c r="E3" s="70">
        <v>43670</v>
      </c>
      <c r="F3" s="27"/>
      <c r="G3" s="27"/>
    </row>
    <row r="4" spans="1:8" ht="14.25">
      <c r="A4" s="12" t="s">
        <v>215</v>
      </c>
      <c r="D4" s="22">
        <v>27753192</v>
      </c>
      <c r="E4" s="22">
        <v>83364039</v>
      </c>
      <c r="F4" s="22">
        <f>SUM(D4:E4)</f>
        <v>111117231</v>
      </c>
      <c r="H4" s="14"/>
    </row>
    <row r="5" spans="1:8" ht="14.25">
      <c r="A5" s="12" t="s">
        <v>216</v>
      </c>
      <c r="B5" s="15" t="s">
        <v>217</v>
      </c>
      <c r="C5" s="15"/>
      <c r="D5" s="22">
        <v>0</v>
      </c>
      <c r="E5" s="22"/>
      <c r="F5" s="22">
        <f>SUM(D5:E5)</f>
        <v>0</v>
      </c>
      <c r="H5" s="22"/>
    </row>
    <row r="6" spans="1:6" ht="14.25">
      <c r="A6" s="12" t="s">
        <v>234</v>
      </c>
      <c r="B6" s="15"/>
      <c r="C6" s="15"/>
      <c r="D6" s="22"/>
      <c r="E6" s="22"/>
      <c r="F6" s="22">
        <f>SUM(D6:E6)</f>
        <v>0</v>
      </c>
    </row>
    <row r="7" spans="1:6" ht="14.25">
      <c r="A7" s="12" t="s">
        <v>230</v>
      </c>
      <c r="B7" s="15" t="s">
        <v>218</v>
      </c>
      <c r="C7" s="15"/>
      <c r="D7" s="49">
        <v>4231987</v>
      </c>
      <c r="E7" s="49">
        <v>17610081</v>
      </c>
      <c r="F7" s="49">
        <v>0</v>
      </c>
    </row>
    <row r="8" spans="1:7" ht="15">
      <c r="A8" s="16" t="s">
        <v>219</v>
      </c>
      <c r="B8" s="18" t="s">
        <v>222</v>
      </c>
      <c r="C8" s="18"/>
      <c r="D8" s="17">
        <f>SUM(D4:D5)-D7</f>
        <v>23521205</v>
      </c>
      <c r="E8" s="17">
        <f>SUM(E4:E6)-E7</f>
        <v>65753958</v>
      </c>
      <c r="F8" s="17">
        <f>SUM(D8:E8)</f>
        <v>89275163</v>
      </c>
      <c r="G8" s="20"/>
    </row>
    <row r="9" spans="1:6" ht="14.25">
      <c r="A9" s="12" t="s">
        <v>221</v>
      </c>
      <c r="B9" s="13" t="s">
        <v>220</v>
      </c>
      <c r="D9" s="47">
        <v>0.59</v>
      </c>
      <c r="E9" s="47">
        <f>SUM(D9)</f>
        <v>0.59</v>
      </c>
      <c r="F9" s="47">
        <f>SUM(E9)</f>
        <v>0.59</v>
      </c>
    </row>
    <row r="10" spans="1:7" ht="15">
      <c r="A10" s="16" t="s">
        <v>224</v>
      </c>
      <c r="B10" s="18" t="s">
        <v>222</v>
      </c>
      <c r="C10" s="18"/>
      <c r="D10" s="17">
        <f>SUM(D8/100)*D9</f>
        <v>138775.1095</v>
      </c>
      <c r="E10" s="17">
        <f>SUM(E8/100)*E9</f>
        <v>387948.35219999996</v>
      </c>
      <c r="F10" s="17">
        <f>SUM(D10:E10)</f>
        <v>526723.4617</v>
      </c>
      <c r="G10" s="20"/>
    </row>
    <row r="11" spans="1:6" ht="14.25">
      <c r="A11" s="12" t="s">
        <v>225</v>
      </c>
      <c r="B11" s="15" t="s">
        <v>217</v>
      </c>
      <c r="C11" s="15"/>
      <c r="D11" s="49">
        <v>17780</v>
      </c>
      <c r="E11" s="49">
        <v>71892.05</v>
      </c>
      <c r="F11" s="49">
        <f>SUM(D11:E11)</f>
        <v>89672.05</v>
      </c>
    </row>
    <row r="12" spans="1:7" ht="15">
      <c r="A12" s="16" t="s">
        <v>223</v>
      </c>
      <c r="B12" s="18" t="s">
        <v>222</v>
      </c>
      <c r="C12" s="18"/>
      <c r="D12" s="17">
        <f>SUM(D10:D11)</f>
        <v>156555.1095</v>
      </c>
      <c r="E12" s="17">
        <f>SUM(E10:E11)</f>
        <v>459840.40219999995</v>
      </c>
      <c r="F12" s="17">
        <f>SUM(D12:E12)</f>
        <v>616395.5116999999</v>
      </c>
      <c r="G12" s="20"/>
    </row>
    <row r="13" spans="1:6" ht="15" thickBot="1">
      <c r="A13" s="12" t="s">
        <v>226</v>
      </c>
      <c r="B13" s="15" t="s">
        <v>220</v>
      </c>
      <c r="C13" s="15"/>
      <c r="D13" s="50">
        <v>0.94</v>
      </c>
      <c r="E13" s="50">
        <v>0.94</v>
      </c>
      <c r="F13" s="50">
        <v>0.94</v>
      </c>
    </row>
    <row r="14" spans="1:9" ht="15.75" thickTop="1">
      <c r="A14" s="16" t="s">
        <v>227</v>
      </c>
      <c r="B14" s="18" t="s">
        <v>222</v>
      </c>
      <c r="C14" s="18"/>
      <c r="D14" s="17">
        <f>SUM(D12*D13)</f>
        <v>147161.80292999998</v>
      </c>
      <c r="E14" s="17">
        <f>SUM(E12*E13)</f>
        <v>432249.97806799994</v>
      </c>
      <c r="F14" s="17">
        <f>SUM(F12*F13)</f>
        <v>579411.780998</v>
      </c>
      <c r="G14" s="20"/>
      <c r="I14" s="14"/>
    </row>
    <row r="16" spans="1:5" ht="15">
      <c r="A16" s="19" t="s">
        <v>228</v>
      </c>
      <c r="D16" s="46">
        <v>0.59</v>
      </c>
      <c r="E16" s="21"/>
    </row>
    <row r="17" spans="1:4" ht="15">
      <c r="A17" s="24" t="s">
        <v>229</v>
      </c>
      <c r="B17" s="26"/>
      <c r="C17" s="26"/>
      <c r="D17" s="25">
        <f>SUM(F14)</f>
        <v>579411.780998</v>
      </c>
    </row>
    <row r="18" ht="14.25">
      <c r="D18" s="27"/>
    </row>
    <row r="19" ht="14.25">
      <c r="D19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Abernathy</dc:creator>
  <cp:keywords/>
  <dc:description/>
  <cp:lastModifiedBy>CityMgr</cp:lastModifiedBy>
  <cp:lastPrinted>2019-07-25T21:37:59Z</cp:lastPrinted>
  <dcterms:created xsi:type="dcterms:W3CDTF">2006-01-18T21:07:20Z</dcterms:created>
  <dcterms:modified xsi:type="dcterms:W3CDTF">2019-08-13T13:34:59Z</dcterms:modified>
  <cp:category/>
  <cp:version/>
  <cp:contentType/>
  <cp:contentStatus/>
</cp:coreProperties>
</file>